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d-sakamoto\Downloads\◇メール通知等\公営企業関係\H31\経営分析表について（20200124）\27田野畑村\回答用\"/>
    </mc:Choice>
  </mc:AlternateContent>
  <xr:revisionPtr revIDLastSave="0" documentId="13_ncr:1_{DED1F102-C780-4B06-A0B8-5B838354FFF8}" xr6:coauthVersionLast="43" xr6:coauthVersionMax="43" xr10:uidLastSave="{00000000-0000-0000-0000-000000000000}"/>
  <workbookProtection workbookAlgorithmName="SHA-512" workbookHashValue="qJD9b5NHsNgT911HI/W6LVXDur4NmGCnWFDdFWG53EwIR4/ToRm779eKjoWNJuqKbzT/tHmdPLxElvKBvCBlhw==" workbookSaltValue="NWSndUZ1W7A9bZuV8B5wyQ==" workbookSpinCount="100000" lockStructure="1"/>
  <bookViews>
    <workbookView xWindow="-120" yWindow="-120" windowWidth="29040" windowHeight="15840" xr2:uid="{00000000-000D-0000-FFFF-FFFF00000000}"/>
  </bookViews>
  <sheets>
    <sheet name="法非適用_下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W6" i="5"/>
  <c r="AT10" i="4" s="1"/>
  <c r="V6" i="5"/>
  <c r="U6" i="5"/>
  <c r="T6" i="5"/>
  <c r="S6" i="5"/>
  <c r="R6" i="5"/>
  <c r="AD10" i="4" s="1"/>
  <c r="Q6" i="5"/>
  <c r="W10" i="4" s="1"/>
  <c r="P6" i="5"/>
  <c r="P10" i="4" s="1"/>
  <c r="O6" i="5"/>
  <c r="N6" i="5"/>
  <c r="B10" i="4" s="1"/>
  <c r="M6" i="5"/>
  <c r="AD8" i="4" s="1"/>
  <c r="L6" i="5"/>
  <c r="K6" i="5"/>
  <c r="P8" i="4" s="1"/>
  <c r="J6" i="5"/>
  <c r="I6" i="5"/>
  <c r="B8" i="4" s="1"/>
  <c r="H6" i="5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BB10" i="4"/>
  <c r="AL10" i="4"/>
  <c r="I10" i="4"/>
  <c r="BB8" i="4"/>
  <c r="AT8" i="4"/>
  <c r="AL8" i="4"/>
  <c r="W8" i="4"/>
  <c r="I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<sst xmlns="http://schemas.openxmlformats.org/spreadsheetml/2006/main" count="228" uniqueCount="113">
  <si>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</si>
  <si>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</si>
  <si>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</si>
  <si>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</si>
  <si>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</si>
  <si>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</si>
  <si>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</si>
  <si>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</si>
  <si>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</si>
  <si>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</si>
  <si>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</si>
  <si>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</si>
  <si>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</si>
  <si>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</si>
  <si>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</si>
  <si>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</si>
  <si>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</si>
  <si>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</si>
  <si>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</si>
  <si>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</si>
  <si>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</si>
  <si>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</si>
  <si>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</si>
  <si>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</si>
  <si>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</si>
  <si>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</si>
  <si>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</si>
  <si>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</si>
  <si>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</si>
  <si>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</si>
  <si>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</si>
  <si>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</si>
  <si>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</si>
  <si>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</si>
  <si>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</si>
  <si>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</si>
  <si>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</si>
  <si>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</si>
  <si>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</si>
  <si>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</si>
  <si>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</si>
  <si>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</si>
  <si>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</si>
  <si>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</si>
  <si>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</si>
  <si>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</si>
  <si>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</si>
  <si>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</si>
  <si>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</si>
  <si>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</si>
  <si>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</si>
  <si>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</si>
  <si>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</si>
  <si>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</si>
  <si>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</si>
  <si>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</si>
  <si>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</si>
  <si>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</si>
  <si>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</si>
  <si>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</si>
  <si>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</si>
  <si>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</si>
  <si>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</si>
  <si>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</si>
  <si>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</si>
  <si>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</si>
  <si>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</si>
  <si>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</si>
  <si>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</si>
  <si>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</si>
  <si>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</si>
  <si>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</si>
  <si>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</si>
  <si>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</si>
  <si>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</si>
  <si>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</si>
  <si>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</si>
  <si>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</si>
  <si>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</si>
  <si>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</si>
  <si>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</si>
  <si>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</si>
  <si>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</si>
  <si>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</si>
  <si>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</si>
  <si>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</si>
  <si>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</si>
  <si>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</si>
  <si>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</si>
  <si>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</si>
  <si>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</si>
  <si>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</si>
  <si>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</si>
  <si>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</si>
  <si>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</si>
  <si>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</si>
  <si>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</si>
  <si>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</si>
  <si>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</si>
  <si>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下水道事業</t>
  </si>
  <si>
    <t>特定環境保全公共下水道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</si>
  <si>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</si>
  <si>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</si>
  <si>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</si>
  <si>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</si>
  <si>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</si>
  <si>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</si>
  <si>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</si>
  <si>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</si>
  <si>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</si>
  <si>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①収益的収支比率について
　分流式に要する費用の見直しにより比率が向上している。引き続き、可能な限り経営改善に努める。
④企業債残高対事業規模比率について
類似団体に比べて高い比率となっているが、事業概成を迎え数年が経過しており、今後しばらくは起債借入が無いことから、今後企業債残高は減っていく見込みである。
⑤経費回収率について
類似団体に比べて低い水準となっている。接続率の影響や、料金設定の兼ね合いにより抜本的な改善は困難だが、今後可能な限り経営改善に努める。
⑥汚水処理原価について
類似団体に比べて汚水処理原価が高い傾向にある。継続して効率的な業務遂行を図るが、職員も一人で他業務との兼務状態であり、これ以上のコストカットは見込めない状況にある。
⑦施設利用率について
接続人口が少ないため、低い数値となっている。
⑧水洗化率について
類似団体と同程度の水準まで向上しつつあり、継続して取組を行う必要がある。</t>
    <rPh sb="378" eb="380">
      <t>ルイジ</t>
    </rPh>
    <rPh sb="380" eb="382">
      <t>ダンタイ</t>
    </rPh>
    <rPh sb="383" eb="386">
      <t>ドウテイド</t>
    </rPh>
    <rPh sb="387" eb="389">
      <t>スイジュン</t>
    </rPh>
    <rPh sb="391" eb="393">
      <t>コウジョウ</t>
    </rPh>
    <phoneticPr fontId="4"/>
  </si>
  <si>
    <t>供用開始より間もないため、老朽化による現象は生じていないが、適期な管渠更新に努める。</t>
    <phoneticPr fontId="4"/>
  </si>
  <si>
    <t>　本村全体での過疎化が進んでおり、当該事業区域もその影響を大きく受けている。
　今後有収水量は、水洗化を促進することにより、増加する一方だが、行政人口の減少に比例して水洗化人口の減少、節水器具の普及に伴い大幅な増加は見込めない状況である。
　しかし、下水道は水環境を守るのに、今や不可欠な施設であることから、将来にわたり継続的に維持するために、適正な使用料収入の確保及び汚水処理費の削減に努め、経営の健全化を図る。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</si>
</sst>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1-4EBD-9A78-35183BA48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0.08</c:v>
                </c:pt>
                <c:pt idx="1">
                  <c:v>0.26</c:v>
                </c:pt>
                <c:pt idx="2">
                  <c:v>0.13</c:v>
                </c:pt>
                <c:pt idx="3">
                  <c:v>0.13</c:v>
                </c:pt>
                <c:pt idx="4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F1-4EBD-9A78-35183BA48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64.37</c:v>
                </c:pt>
                <c:pt idx="1">
                  <c:v>47.17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05-4ECA-A86E-BF26BA1EE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05-4ECA-A86E-BF26BA1EE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E-4454-9B8B-074A3A529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8E-4454-9B8B-074A3A529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B-45A1-9D2C-40ED672B4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5B-45A1-9D2C-40ED672B4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9F-4CAE-B380-A820963F0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9F-4CAE-B380-A820963F0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3-4AB4-9A52-85620147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C3-4AB4-9A52-85620147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4841.59</c:v>
                </c:pt>
                <c:pt idx="1">
                  <c:v>4496.5200000000004</c:v>
                </c:pt>
                <c:pt idx="2">
                  <c:v>4499.18</c:v>
                </c:pt>
                <c:pt idx="3">
                  <c:v>4356.83</c:v>
                </c:pt>
                <c:pt idx="4">
                  <c:v>4118.33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F-4FE7-9218-E0BAC8C4B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1671.86</c:v>
                </c:pt>
                <c:pt idx="1">
                  <c:v>1673.47</c:v>
                </c:pt>
                <c:pt idx="2">
                  <c:v>1592.72</c:v>
                </c:pt>
                <c:pt idx="3">
                  <c:v>1223.96</c:v>
                </c:pt>
                <c:pt idx="4">
                  <c:v>1269.1500000000001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6F-4FE7-9218-E0BAC8C4B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33.82</c:v>
                </c:pt>
                <c:pt idx="1">
                  <c:v>26.86</c:v>
                </c:pt>
                <c:pt idx="2">
                  <c:v>34.35</c:v>
                </c:pt>
                <c:pt idx="3">
                  <c:v>55.76</c:v>
                </c:pt>
                <c:pt idx="4">
                  <c:v>61.97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0-4704-A107-D4E7885F6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50.54</c:v>
                </c:pt>
                <c:pt idx="1">
                  <c:v>49.22</c:v>
                </c:pt>
                <c:pt idx="2">
                  <c:v>53.7</c:v>
                </c:pt>
                <c:pt idx="3">
                  <c:v>61.54</c:v>
                </c:pt>
                <c:pt idx="4">
                  <c:v>63.97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0-4704-A107-D4E7885F6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576.79</c:v>
                </c:pt>
                <c:pt idx="1">
                  <c:v>740.17</c:v>
                </c:pt>
                <c:pt idx="2">
                  <c:v>562.89</c:v>
                </c:pt>
                <c:pt idx="3">
                  <c:v>348.79</c:v>
                </c:pt>
                <c:pt idx="4">
                  <c:v>319.81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B-44AA-9590-C826F255F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320.36</c:v>
                </c:pt>
                <c:pt idx="1">
                  <c:v>332.02</c:v>
                </c:pt>
                <c:pt idx="2">
                  <c:v>300.35000000000002</c:v>
                </c:pt>
                <c:pt idx="3">
                  <c:v>267.86</c:v>
                </c:pt>
                <c:pt idx="4">
                  <c:v>256.82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4B-44AA-9590-C826F255F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16.8</c:v>
                </c:pt>
                <c:pt idx="1">
                  <c:v>15.8</c:v>
                </c:pt>
                <c:pt idx="2">
                  <c:v>15</c:v>
                </c:pt>
                <c:pt idx="3">
                  <c:v>14.6</c:v>
                </c:pt>
                <c:pt idx="4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9-4404-A8B2-60A1B9E4A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34.74</c:v>
                </c:pt>
                <c:pt idx="1">
                  <c:v>36.65</c:v>
                </c:pt>
                <c:pt idx="2">
                  <c:v>37.72</c:v>
                </c:pt>
                <c:pt idx="3">
                  <c:v>37.08</c:v>
                </c:pt>
                <c:pt idx="4">
                  <c:v>37.46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A9-4404-A8B2-60A1B9E4A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54.95</c:v>
                </c:pt>
                <c:pt idx="1">
                  <c:v>59.04</c:v>
                </c:pt>
                <c:pt idx="2">
                  <c:v>64.97</c:v>
                </c:pt>
                <c:pt idx="3">
                  <c:v>63.29</c:v>
                </c:pt>
                <c:pt idx="4">
                  <c:v>69.95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E-46B1-818A-EB68EF31B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70.14</c:v>
                </c:pt>
                <c:pt idx="1">
                  <c:v>68.83</c:v>
                </c:pt>
                <c:pt idx="2">
                  <c:v>68.459999999999994</c:v>
                </c:pt>
                <c:pt idx="3">
                  <c:v>67.22</c:v>
                </c:pt>
                <c:pt idx="4">
                  <c:v>67.459999999999994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4E-46B1-818A-EB68EF31B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【1,209.40】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【83.36】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【219.46】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【74.48】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zoomScale="85" zoomScaleNormal="85" workbookViewId="0">
      <selection activeCell="R12" sqref="R1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 x14ac:dyDescent="0.1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 x14ac:dyDescent="0.15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3" t="str">
        <f>データ!H6</f>
        <v>岩手県　田野畑村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3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特定環境保全公共下水道</v>
      </c>
      <c r="Q8" s="48"/>
      <c r="R8" s="48"/>
      <c r="S8" s="48"/>
      <c r="T8" s="48"/>
      <c r="U8" s="48"/>
      <c r="V8" s="48"/>
      <c r="W8" s="48" t="str">
        <f>データ!L6</f>
        <v>D3</v>
      </c>
      <c r="X8" s="48"/>
      <c r="Y8" s="48"/>
      <c r="Z8" s="48"/>
      <c r="AA8" s="48"/>
      <c r="AB8" s="48"/>
      <c r="AC8" s="48"/>
      <c r="AD8" s="49" t="str">
        <f>データ!$M$6</f>
        <v>非設置</v>
      </c>
      <c r="AE8" s="49"/>
      <c r="AF8" s="49"/>
      <c r="AG8" s="49"/>
      <c r="AH8" s="49"/>
      <c r="AI8" s="49"/>
      <c r="AJ8" s="49"/>
      <c r="AK8" s="3"/>
      <c r="AL8" s="50">
        <f>データ!S6</f>
        <v>3430</v>
      </c>
      <c r="AM8" s="50"/>
      <c r="AN8" s="50"/>
      <c r="AO8" s="50"/>
      <c r="AP8" s="50"/>
      <c r="AQ8" s="50"/>
      <c r="AR8" s="50"/>
      <c r="AS8" s="50"/>
      <c r="AT8" s="45">
        <f>データ!T6</f>
        <v>156.19</v>
      </c>
      <c r="AU8" s="45"/>
      <c r="AV8" s="45"/>
      <c r="AW8" s="45"/>
      <c r="AX8" s="45"/>
      <c r="AY8" s="45"/>
      <c r="AZ8" s="45"/>
      <c r="BA8" s="45"/>
      <c r="BB8" s="45">
        <f>データ!U6</f>
        <v>21.96</v>
      </c>
      <c r="BC8" s="45"/>
      <c r="BD8" s="45"/>
      <c r="BE8" s="45"/>
      <c r="BF8" s="45"/>
      <c r="BG8" s="45"/>
      <c r="BH8" s="45"/>
      <c r="BI8" s="45"/>
      <c r="BJ8" s="3"/>
      <c r="BK8" s="3"/>
      <c r="BL8" s="46" t="s">
        <v>10</v>
      </c>
      <c r="BM8" s="47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3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3"/>
      <c r="BK9" s="3"/>
      <c r="BL9" s="51" t="s">
        <v>20</v>
      </c>
      <c r="BM9" s="52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12.58</v>
      </c>
      <c r="Q10" s="45"/>
      <c r="R10" s="45"/>
      <c r="S10" s="45"/>
      <c r="T10" s="45"/>
      <c r="U10" s="45"/>
      <c r="V10" s="45"/>
      <c r="W10" s="45">
        <f>データ!Q6</f>
        <v>99.17</v>
      </c>
      <c r="X10" s="45"/>
      <c r="Y10" s="45"/>
      <c r="Z10" s="45"/>
      <c r="AA10" s="45"/>
      <c r="AB10" s="45"/>
      <c r="AC10" s="45"/>
      <c r="AD10" s="50">
        <f>データ!R6</f>
        <v>3560</v>
      </c>
      <c r="AE10" s="50"/>
      <c r="AF10" s="50"/>
      <c r="AG10" s="50"/>
      <c r="AH10" s="50"/>
      <c r="AI10" s="50"/>
      <c r="AJ10" s="50"/>
      <c r="AK10" s="2"/>
      <c r="AL10" s="50">
        <f>データ!V6</f>
        <v>426</v>
      </c>
      <c r="AM10" s="50"/>
      <c r="AN10" s="50"/>
      <c r="AO10" s="50"/>
      <c r="AP10" s="50"/>
      <c r="AQ10" s="50"/>
      <c r="AR10" s="50"/>
      <c r="AS10" s="50"/>
      <c r="AT10" s="45">
        <f>データ!W6</f>
        <v>0.32</v>
      </c>
      <c r="AU10" s="45"/>
      <c r="AV10" s="45"/>
      <c r="AW10" s="45"/>
      <c r="AX10" s="45"/>
      <c r="AY10" s="45"/>
      <c r="AZ10" s="45"/>
      <c r="BA10" s="45"/>
      <c r="BB10" s="45">
        <f>データ!X6</f>
        <v>1331.25</v>
      </c>
      <c r="BC10" s="45"/>
      <c r="BD10" s="45"/>
      <c r="BE10" s="45"/>
      <c r="BF10" s="45"/>
      <c r="BG10" s="45"/>
      <c r="BH10" s="45"/>
      <c r="BI10" s="45"/>
      <c r="BJ10" s="2"/>
      <c r="BK10" s="2"/>
      <c r="BL10" s="68" t="s">
        <v>22</v>
      </c>
      <c r="BM10" s="69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0" t="s">
        <v>24</v>
      </c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</row>
    <row r="14" spans="1:78" ht="13.5" customHeight="1" x14ac:dyDescent="0.15">
      <c r="A14" s="2"/>
      <c r="B14" s="72" t="s">
        <v>25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4"/>
      <c r="BK14" s="2"/>
      <c r="BL14" s="62" t="s">
        <v>26</v>
      </c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4"/>
    </row>
    <row r="15" spans="1:78" ht="13.5" customHeight="1" x14ac:dyDescent="0.15">
      <c r="A15" s="2"/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1"/>
      <c r="BK15" s="2"/>
      <c r="BL15" s="65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7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3" t="s">
        <v>110</v>
      </c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5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3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5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3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5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3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5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3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5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3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5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3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5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3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5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3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5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3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5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3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5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3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5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3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5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3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5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3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5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3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5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3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5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3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5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3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5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3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5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3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5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3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5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3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5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3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5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3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5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3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5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3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5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3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5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6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2" t="s">
        <v>27</v>
      </c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5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7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3" t="s">
        <v>111</v>
      </c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5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3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5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3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5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3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5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3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5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3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5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3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5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3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5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3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5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3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5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3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5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3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3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5"/>
    </row>
    <row r="60" spans="1:78" ht="13.5" customHeight="1" x14ac:dyDescent="0.15">
      <c r="A60" s="2"/>
      <c r="B60" s="59" t="s">
        <v>28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1"/>
      <c r="BK60" s="2"/>
      <c r="BL60" s="53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5"/>
    </row>
    <row r="61" spans="1:78" ht="13.5" customHeight="1" x14ac:dyDescent="0.15">
      <c r="A61" s="2"/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2"/>
      <c r="BL61" s="53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5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3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5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6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2" t="s">
        <v>29</v>
      </c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4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5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7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3" t="s">
        <v>112</v>
      </c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5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3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5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3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5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3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5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3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5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3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5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3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5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3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5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3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5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3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5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3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5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3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5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3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5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3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5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3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5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3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6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8"/>
    </row>
    <row r="83" spans="1:78" x14ac:dyDescent="0.15">
      <c r="C83" s="2" t="s">
        <v>30</v>
      </c>
    </row>
    <row r="84" spans="1:78" x14ac:dyDescent="0.15">
      <c r="C84" s="2"/>
    </row>
    <row r="85" spans="1:78" hidden="1" x14ac:dyDescent="0.15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43</v>
      </c>
      <c r="G86" s="26" t="s">
        <v>43</v>
      </c>
      <c r="H86" s="26" t="str">
        <f>データ!BP6</f>
        <v>【1,209.40】</v>
      </c>
      <c r="I86" s="26" t="str">
        <f>データ!CA6</f>
        <v>【74.48】</v>
      </c>
      <c r="J86" s="26" t="str">
        <f>データ!CL6</f>
        <v>【219.46】</v>
      </c>
      <c r="K86" s="26" t="str">
        <f>データ!CW6</f>
        <v>【42.82】</v>
      </c>
      <c r="L86" s="26" t="str">
        <f>データ!DH6</f>
        <v>【83.36】</v>
      </c>
      <c r="M86" s="26" t="s">
        <v>43</v>
      </c>
      <c r="N86" s="26" t="s">
        <v>43</v>
      </c>
      <c r="O86" s="26" t="str">
        <f>データ!EO6</f>
        <v>【0.12】</v>
      </c>
    </row>
  </sheetData>
  <sheetProtection algorithmName="SHA-512" hashValue="bc/p36fhKn7IhtN5BqdV3d7Us/BDZ8u6u8cun+o4j/cEiq0YcxOGisCqLXer8CUltnWCZvJdqS1YQVmABZEICg==" saltValue="/Ybdz9bdz+ZDZLUHSk8Hjw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0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44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45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46</v>
      </c>
      <c r="B3" s="29" t="s">
        <v>47</v>
      </c>
      <c r="C3" s="29" t="s">
        <v>48</v>
      </c>
      <c r="D3" s="29" t="s">
        <v>49</v>
      </c>
      <c r="E3" s="29" t="s">
        <v>50</v>
      </c>
      <c r="F3" s="29" t="s">
        <v>51</v>
      </c>
      <c r="G3" s="29" t="s">
        <v>52</v>
      </c>
      <c r="H3" s="76" t="s">
        <v>53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8"/>
      <c r="Y3" s="82" t="s">
        <v>54</v>
      </c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 t="s">
        <v>55</v>
      </c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</row>
    <row r="4" spans="1:145" x14ac:dyDescent="0.15">
      <c r="A4" s="28" t="s">
        <v>56</v>
      </c>
      <c r="B4" s="30"/>
      <c r="C4" s="30"/>
      <c r="D4" s="30"/>
      <c r="E4" s="30"/>
      <c r="F4" s="30"/>
      <c r="G4" s="30"/>
      <c r="H4" s="79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/>
      <c r="Y4" s="75" t="s">
        <v>57</v>
      </c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 t="s">
        <v>58</v>
      </c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 t="s">
        <v>59</v>
      </c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 t="s">
        <v>60</v>
      </c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 t="s">
        <v>61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 t="s">
        <v>62</v>
      </c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 t="s">
        <v>63</v>
      </c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 t="s">
        <v>64</v>
      </c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 t="s">
        <v>65</v>
      </c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 t="s">
        <v>66</v>
      </c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 t="s">
        <v>67</v>
      </c>
      <c r="EF4" s="75"/>
      <c r="EG4" s="75"/>
      <c r="EH4" s="75"/>
      <c r="EI4" s="75"/>
      <c r="EJ4" s="75"/>
      <c r="EK4" s="75"/>
      <c r="EL4" s="75"/>
      <c r="EM4" s="75"/>
      <c r="EN4" s="75"/>
      <c r="EO4" s="75"/>
    </row>
    <row r="5" spans="1:145" x14ac:dyDescent="0.15">
      <c r="A5" s="28" t="s">
        <v>68</v>
      </c>
      <c r="B5" s="31"/>
      <c r="C5" s="31"/>
      <c r="D5" s="31"/>
      <c r="E5" s="31"/>
      <c r="F5" s="31"/>
      <c r="G5" s="31"/>
      <c r="H5" s="32" t="s">
        <v>69</v>
      </c>
      <c r="I5" s="32" t="s">
        <v>70</v>
      </c>
      <c r="J5" s="32" t="s">
        <v>71</v>
      </c>
      <c r="K5" s="32" t="s">
        <v>72</v>
      </c>
      <c r="L5" s="32" t="s">
        <v>73</v>
      </c>
      <c r="M5" s="32" t="s">
        <v>5</v>
      </c>
      <c r="N5" s="32" t="s">
        <v>74</v>
      </c>
      <c r="O5" s="32" t="s">
        <v>75</v>
      </c>
      <c r="P5" s="32" t="s">
        <v>76</v>
      </c>
      <c r="Q5" s="32" t="s">
        <v>77</v>
      </c>
      <c r="R5" s="32" t="s">
        <v>78</v>
      </c>
      <c r="S5" s="32" t="s">
        <v>79</v>
      </c>
      <c r="T5" s="32" t="s">
        <v>80</v>
      </c>
      <c r="U5" s="32" t="s">
        <v>81</v>
      </c>
      <c r="V5" s="32" t="s">
        <v>82</v>
      </c>
      <c r="W5" s="32" t="s">
        <v>83</v>
      </c>
      <c r="X5" s="32" t="s">
        <v>84</v>
      </c>
      <c r="Y5" s="32" t="s">
        <v>85</v>
      </c>
      <c r="Z5" s="32" t="s">
        <v>86</v>
      </c>
      <c r="AA5" s="32" t="s">
        <v>87</v>
      </c>
      <c r="AB5" s="32" t="s">
        <v>88</v>
      </c>
      <c r="AC5" s="32" t="s">
        <v>89</v>
      </c>
      <c r="AD5" s="32" t="s">
        <v>90</v>
      </c>
      <c r="AE5" s="32" t="s">
        <v>91</v>
      </c>
      <c r="AF5" s="32" t="s">
        <v>92</v>
      </c>
      <c r="AG5" s="32" t="s">
        <v>93</v>
      </c>
      <c r="AH5" s="32" t="s">
        <v>94</v>
      </c>
      <c r="AI5" s="32" t="s">
        <v>31</v>
      </c>
      <c r="AJ5" s="32" t="s">
        <v>85</v>
      </c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32" t="s">
        <v>91</v>
      </c>
      <c r="AQ5" s="32" t="s">
        <v>92</v>
      </c>
      <c r="AR5" s="32" t="s">
        <v>93</v>
      </c>
      <c r="AS5" s="32" t="s">
        <v>94</v>
      </c>
      <c r="AT5" s="32" t="s">
        <v>95</v>
      </c>
      <c r="AU5" s="32" t="s">
        <v>85</v>
      </c>
      <c r="AV5" s="32" t="s">
        <v>86</v>
      </c>
      <c r="AW5" s="32" t="s">
        <v>87</v>
      </c>
      <c r="AX5" s="32" t="s">
        <v>88</v>
      </c>
      <c r="AY5" s="32" t="s">
        <v>89</v>
      </c>
      <c r="AZ5" s="32" t="s">
        <v>90</v>
      </c>
      <c r="BA5" s="32" t="s">
        <v>91</v>
      </c>
      <c r="BB5" s="32" t="s">
        <v>92</v>
      </c>
      <c r="BC5" s="32" t="s">
        <v>93</v>
      </c>
      <c r="BD5" s="32" t="s">
        <v>94</v>
      </c>
      <c r="BE5" s="32" t="s">
        <v>95</v>
      </c>
      <c r="BF5" s="32" t="s">
        <v>85</v>
      </c>
      <c r="BG5" s="32" t="s">
        <v>86</v>
      </c>
      <c r="BH5" s="32" t="s">
        <v>87</v>
      </c>
      <c r="BI5" s="32" t="s">
        <v>88</v>
      </c>
      <c r="BJ5" s="32" t="s">
        <v>89</v>
      </c>
      <c r="BK5" s="32" t="s">
        <v>90</v>
      </c>
      <c r="BL5" s="32" t="s">
        <v>91</v>
      </c>
      <c r="BM5" s="32" t="s">
        <v>92</v>
      </c>
      <c r="BN5" s="32" t="s">
        <v>93</v>
      </c>
      <c r="BO5" s="32" t="s">
        <v>94</v>
      </c>
      <c r="BP5" s="32" t="s">
        <v>95</v>
      </c>
      <c r="BQ5" s="32" t="s">
        <v>85</v>
      </c>
      <c r="BR5" s="32" t="s">
        <v>86</v>
      </c>
      <c r="BS5" s="32" t="s">
        <v>87</v>
      </c>
      <c r="BT5" s="32" t="s">
        <v>88</v>
      </c>
      <c r="BU5" s="32" t="s">
        <v>89</v>
      </c>
      <c r="BV5" s="32" t="s">
        <v>90</v>
      </c>
      <c r="BW5" s="32" t="s">
        <v>91</v>
      </c>
      <c r="BX5" s="32" t="s">
        <v>92</v>
      </c>
      <c r="BY5" s="32" t="s">
        <v>93</v>
      </c>
      <c r="BZ5" s="32" t="s">
        <v>94</v>
      </c>
      <c r="CA5" s="32" t="s">
        <v>95</v>
      </c>
      <c r="CB5" s="32" t="s">
        <v>85</v>
      </c>
      <c r="CC5" s="32" t="s">
        <v>86</v>
      </c>
      <c r="CD5" s="32" t="s">
        <v>87</v>
      </c>
      <c r="CE5" s="32" t="s">
        <v>88</v>
      </c>
      <c r="CF5" s="32" t="s">
        <v>89</v>
      </c>
      <c r="CG5" s="32" t="s">
        <v>90</v>
      </c>
      <c r="CH5" s="32" t="s">
        <v>91</v>
      </c>
      <c r="CI5" s="32" t="s">
        <v>92</v>
      </c>
      <c r="CJ5" s="32" t="s">
        <v>93</v>
      </c>
      <c r="CK5" s="32" t="s">
        <v>94</v>
      </c>
      <c r="CL5" s="32" t="s">
        <v>95</v>
      </c>
      <c r="CM5" s="32" t="s">
        <v>85</v>
      </c>
      <c r="CN5" s="32" t="s">
        <v>86</v>
      </c>
      <c r="CO5" s="32" t="s">
        <v>87</v>
      </c>
      <c r="CP5" s="32" t="s">
        <v>88</v>
      </c>
      <c r="CQ5" s="32" t="s">
        <v>89</v>
      </c>
      <c r="CR5" s="32" t="s">
        <v>90</v>
      </c>
      <c r="CS5" s="32" t="s">
        <v>91</v>
      </c>
      <c r="CT5" s="32" t="s">
        <v>92</v>
      </c>
      <c r="CU5" s="32" t="s">
        <v>93</v>
      </c>
      <c r="CV5" s="32" t="s">
        <v>94</v>
      </c>
      <c r="CW5" s="32" t="s">
        <v>95</v>
      </c>
      <c r="CX5" s="32" t="s">
        <v>85</v>
      </c>
      <c r="CY5" s="32" t="s">
        <v>86</v>
      </c>
      <c r="CZ5" s="32" t="s">
        <v>87</v>
      </c>
      <c r="DA5" s="32" t="s">
        <v>88</v>
      </c>
      <c r="DB5" s="32" t="s">
        <v>89</v>
      </c>
      <c r="DC5" s="32" t="s">
        <v>90</v>
      </c>
      <c r="DD5" s="32" t="s">
        <v>91</v>
      </c>
      <c r="DE5" s="32" t="s">
        <v>92</v>
      </c>
      <c r="DF5" s="32" t="s">
        <v>93</v>
      </c>
      <c r="DG5" s="32" t="s">
        <v>94</v>
      </c>
      <c r="DH5" s="32" t="s">
        <v>95</v>
      </c>
      <c r="DI5" s="32" t="s">
        <v>85</v>
      </c>
      <c r="DJ5" s="32" t="s">
        <v>86</v>
      </c>
      <c r="DK5" s="32" t="s">
        <v>87</v>
      </c>
      <c r="DL5" s="32" t="s">
        <v>88</v>
      </c>
      <c r="DM5" s="32" t="s">
        <v>89</v>
      </c>
      <c r="DN5" s="32" t="s">
        <v>90</v>
      </c>
      <c r="DO5" s="32" t="s">
        <v>91</v>
      </c>
      <c r="DP5" s="32" t="s">
        <v>92</v>
      </c>
      <c r="DQ5" s="32" t="s">
        <v>93</v>
      </c>
      <c r="DR5" s="32" t="s">
        <v>94</v>
      </c>
      <c r="DS5" s="32" t="s">
        <v>95</v>
      </c>
      <c r="DT5" s="32" t="s">
        <v>85</v>
      </c>
      <c r="DU5" s="32" t="s">
        <v>86</v>
      </c>
      <c r="DV5" s="32" t="s">
        <v>87</v>
      </c>
      <c r="DW5" s="32" t="s">
        <v>88</v>
      </c>
      <c r="DX5" s="32" t="s">
        <v>89</v>
      </c>
      <c r="DY5" s="32" t="s">
        <v>90</v>
      </c>
      <c r="DZ5" s="32" t="s">
        <v>91</v>
      </c>
      <c r="EA5" s="32" t="s">
        <v>92</v>
      </c>
      <c r="EB5" s="32" t="s">
        <v>93</v>
      </c>
      <c r="EC5" s="32" t="s">
        <v>94</v>
      </c>
      <c r="ED5" s="32" t="s">
        <v>95</v>
      </c>
      <c r="EE5" s="32" t="s">
        <v>85</v>
      </c>
      <c r="EF5" s="32" t="s">
        <v>86</v>
      </c>
      <c r="EG5" s="32" t="s">
        <v>87</v>
      </c>
      <c r="EH5" s="32" t="s">
        <v>88</v>
      </c>
      <c r="EI5" s="32" t="s">
        <v>89</v>
      </c>
      <c r="EJ5" s="32" t="s">
        <v>90</v>
      </c>
      <c r="EK5" s="32" t="s">
        <v>91</v>
      </c>
      <c r="EL5" s="32" t="s">
        <v>92</v>
      </c>
      <c r="EM5" s="32" t="s">
        <v>93</v>
      </c>
      <c r="EN5" s="32" t="s">
        <v>94</v>
      </c>
      <c r="EO5" s="32" t="s">
        <v>95</v>
      </c>
    </row>
    <row r="6" spans="1:145" s="36" customFormat="1" x14ac:dyDescent="0.15">
      <c r="A6" s="28" t="s">
        <v>96</v>
      </c>
      <c r="B6" s="33">
        <f>B7</f>
        <v>2018</v>
      </c>
      <c r="C6" s="33">
        <f t="shared" ref="C6:X6" si="3">C7</f>
        <v>34843</v>
      </c>
      <c r="D6" s="33">
        <f t="shared" si="3"/>
        <v>47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岩手県　田野畑村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D3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12.58</v>
      </c>
      <c r="Q6" s="34">
        <f t="shared" si="3"/>
        <v>99.17</v>
      </c>
      <c r="R6" s="34">
        <f t="shared" si="3"/>
        <v>3560</v>
      </c>
      <c r="S6" s="34">
        <f t="shared" si="3"/>
        <v>3430</v>
      </c>
      <c r="T6" s="34">
        <f t="shared" si="3"/>
        <v>156.19</v>
      </c>
      <c r="U6" s="34">
        <f t="shared" si="3"/>
        <v>21.96</v>
      </c>
      <c r="V6" s="34">
        <f t="shared" si="3"/>
        <v>426</v>
      </c>
      <c r="W6" s="34">
        <f t="shared" si="3"/>
        <v>0.32</v>
      </c>
      <c r="X6" s="34">
        <f t="shared" si="3"/>
        <v>1331.25</v>
      </c>
      <c r="Y6" s="35">
        <f>IF(Y7="",NA(),Y7)</f>
        <v>64.37</v>
      </c>
      <c r="Z6" s="35">
        <f t="shared" ref="Z6:AH6" si="4">IF(Z7="",NA(),Z7)</f>
        <v>47.17</v>
      </c>
      <c r="AA6" s="35">
        <f t="shared" si="4"/>
        <v>100</v>
      </c>
      <c r="AB6" s="35">
        <f t="shared" si="4"/>
        <v>100</v>
      </c>
      <c r="AC6" s="35">
        <f t="shared" si="4"/>
        <v>100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4841.59</v>
      </c>
      <c r="BG6" s="35">
        <f t="shared" ref="BG6:BO6" si="7">IF(BG7="",NA(),BG7)</f>
        <v>4496.5200000000004</v>
      </c>
      <c r="BH6" s="35">
        <f t="shared" si="7"/>
        <v>4499.18</v>
      </c>
      <c r="BI6" s="35">
        <f t="shared" si="7"/>
        <v>4356.83</v>
      </c>
      <c r="BJ6" s="35">
        <f t="shared" si="7"/>
        <v>4118.33</v>
      </c>
      <c r="BK6" s="35">
        <f t="shared" si="7"/>
        <v>1671.86</v>
      </c>
      <c r="BL6" s="35">
        <f t="shared" si="7"/>
        <v>1673.47</v>
      </c>
      <c r="BM6" s="35">
        <f t="shared" si="7"/>
        <v>1592.72</v>
      </c>
      <c r="BN6" s="35">
        <f t="shared" si="7"/>
        <v>1223.96</v>
      </c>
      <c r="BO6" s="35">
        <f t="shared" si="7"/>
        <v>1269.1500000000001</v>
      </c>
      <c r="BP6" s="34" t="str">
        <f>IF(BP7="","",IF(BP7="-","【-】","【"&amp;SUBSTITUTE(TEXT(BP7,"#,##0.00"),"-","△")&amp;"】"))</f>
        <v>【1,209.40】</v>
      </c>
      <c r="BQ6" s="35">
        <f>IF(BQ7="",NA(),BQ7)</f>
        <v>33.82</v>
      </c>
      <c r="BR6" s="35">
        <f t="shared" ref="BR6:BZ6" si="8">IF(BR7="",NA(),BR7)</f>
        <v>26.86</v>
      </c>
      <c r="BS6" s="35">
        <f t="shared" si="8"/>
        <v>34.35</v>
      </c>
      <c r="BT6" s="35">
        <f t="shared" si="8"/>
        <v>55.76</v>
      </c>
      <c r="BU6" s="35">
        <f t="shared" si="8"/>
        <v>61.97</v>
      </c>
      <c r="BV6" s="35">
        <f t="shared" si="8"/>
        <v>50.54</v>
      </c>
      <c r="BW6" s="35">
        <f t="shared" si="8"/>
        <v>49.22</v>
      </c>
      <c r="BX6" s="35">
        <f t="shared" si="8"/>
        <v>53.7</v>
      </c>
      <c r="BY6" s="35">
        <f t="shared" si="8"/>
        <v>61.54</v>
      </c>
      <c r="BZ6" s="35">
        <f t="shared" si="8"/>
        <v>63.97</v>
      </c>
      <c r="CA6" s="34" t="str">
        <f>IF(CA7="","",IF(CA7="-","【-】","【"&amp;SUBSTITUTE(TEXT(CA7,"#,##0.00"),"-","△")&amp;"】"))</f>
        <v>【74.48】</v>
      </c>
      <c r="CB6" s="35">
        <f>IF(CB7="",NA(),CB7)</f>
        <v>576.79</v>
      </c>
      <c r="CC6" s="35">
        <f t="shared" ref="CC6:CK6" si="9">IF(CC7="",NA(),CC7)</f>
        <v>740.17</v>
      </c>
      <c r="CD6" s="35">
        <f t="shared" si="9"/>
        <v>562.89</v>
      </c>
      <c r="CE6" s="35">
        <f t="shared" si="9"/>
        <v>348.79</v>
      </c>
      <c r="CF6" s="35">
        <f t="shared" si="9"/>
        <v>319.81</v>
      </c>
      <c r="CG6" s="35">
        <f t="shared" si="9"/>
        <v>320.36</v>
      </c>
      <c r="CH6" s="35">
        <f t="shared" si="9"/>
        <v>332.02</v>
      </c>
      <c r="CI6" s="35">
        <f t="shared" si="9"/>
        <v>300.35000000000002</v>
      </c>
      <c r="CJ6" s="35">
        <f t="shared" si="9"/>
        <v>267.86</v>
      </c>
      <c r="CK6" s="35">
        <f t="shared" si="9"/>
        <v>256.82</v>
      </c>
      <c r="CL6" s="34" t="str">
        <f>IF(CL7="","",IF(CL7="-","【-】","【"&amp;SUBSTITUTE(TEXT(CL7,"#,##0.00"),"-","△")&amp;"】"))</f>
        <v>【219.46】</v>
      </c>
      <c r="CM6" s="35">
        <f>IF(CM7="",NA(),CM7)</f>
        <v>16.8</v>
      </c>
      <c r="CN6" s="35">
        <f t="shared" ref="CN6:CV6" si="10">IF(CN7="",NA(),CN7)</f>
        <v>15.8</v>
      </c>
      <c r="CO6" s="35">
        <f t="shared" si="10"/>
        <v>15</v>
      </c>
      <c r="CP6" s="35">
        <f t="shared" si="10"/>
        <v>14.6</v>
      </c>
      <c r="CQ6" s="35">
        <f t="shared" si="10"/>
        <v>14.4</v>
      </c>
      <c r="CR6" s="35">
        <f t="shared" si="10"/>
        <v>34.74</v>
      </c>
      <c r="CS6" s="35">
        <f t="shared" si="10"/>
        <v>36.65</v>
      </c>
      <c r="CT6" s="35">
        <f t="shared" si="10"/>
        <v>37.72</v>
      </c>
      <c r="CU6" s="35">
        <f t="shared" si="10"/>
        <v>37.08</v>
      </c>
      <c r="CV6" s="35">
        <f t="shared" si="10"/>
        <v>37.46</v>
      </c>
      <c r="CW6" s="34" t="str">
        <f>IF(CW7="","",IF(CW7="-","【-】","【"&amp;SUBSTITUTE(TEXT(CW7,"#,##0.00"),"-","△")&amp;"】"))</f>
        <v>【42.82】</v>
      </c>
      <c r="CX6" s="35">
        <f>IF(CX7="",NA(),CX7)</f>
        <v>54.95</v>
      </c>
      <c r="CY6" s="35">
        <f t="shared" ref="CY6:DG6" si="11">IF(CY7="",NA(),CY7)</f>
        <v>59.04</v>
      </c>
      <c r="CZ6" s="35">
        <f t="shared" si="11"/>
        <v>64.97</v>
      </c>
      <c r="DA6" s="35">
        <f t="shared" si="11"/>
        <v>63.29</v>
      </c>
      <c r="DB6" s="35">
        <f t="shared" si="11"/>
        <v>69.95</v>
      </c>
      <c r="DC6" s="35">
        <f t="shared" si="11"/>
        <v>70.14</v>
      </c>
      <c r="DD6" s="35">
        <f t="shared" si="11"/>
        <v>68.83</v>
      </c>
      <c r="DE6" s="35">
        <f t="shared" si="11"/>
        <v>68.459999999999994</v>
      </c>
      <c r="DF6" s="35">
        <f t="shared" si="11"/>
        <v>67.22</v>
      </c>
      <c r="DG6" s="35">
        <f t="shared" si="11"/>
        <v>67.459999999999994</v>
      </c>
      <c r="DH6" s="34" t="str">
        <f>IF(DH7="","",IF(DH7="-","【-】","【"&amp;SUBSTITUTE(TEXT(DH7,"#,##0.00"),"-","△")&amp;"】"))</f>
        <v>【83.36】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0.08</v>
      </c>
      <c r="EK6" s="35">
        <f t="shared" si="14"/>
        <v>0.26</v>
      </c>
      <c r="EL6" s="35">
        <f t="shared" si="14"/>
        <v>0.13</v>
      </c>
      <c r="EM6" s="35">
        <f t="shared" si="14"/>
        <v>0.13</v>
      </c>
      <c r="EN6" s="35">
        <f t="shared" si="14"/>
        <v>0.09</v>
      </c>
      <c r="EO6" s="34" t="str">
        <f>IF(EO7="","",IF(EO7="-","【-】","【"&amp;SUBSTITUTE(TEXT(EO7,"#,##0.00"),"-","△")&amp;"】"))</f>
        <v>【0.12】</v>
      </c>
    </row>
    <row r="7" spans="1:145" s="36" customFormat="1" x14ac:dyDescent="0.15">
      <c r="A7" s="28"/>
      <c r="B7" s="37">
        <v>2018</v>
      </c>
      <c r="C7" s="37">
        <v>34843</v>
      </c>
      <c r="D7" s="37">
        <v>47</v>
      </c>
      <c r="E7" s="37">
        <v>17</v>
      </c>
      <c r="F7" s="37">
        <v>4</v>
      </c>
      <c r="G7" s="37">
        <v>0</v>
      </c>
      <c r="H7" s="37" t="s">
        <v>97</v>
      </c>
      <c r="I7" s="37" t="s">
        <v>98</v>
      </c>
      <c r="J7" s="37" t="s">
        <v>99</v>
      </c>
      <c r="K7" s="37" t="s">
        <v>100</v>
      </c>
      <c r="L7" s="37" t="s">
        <v>101</v>
      </c>
      <c r="M7" s="37" t="s">
        <v>102</v>
      </c>
      <c r="N7" s="38" t="s">
        <v>103</v>
      </c>
      <c r="O7" s="38" t="s">
        <v>104</v>
      </c>
      <c r="P7" s="38">
        <v>12.58</v>
      </c>
      <c r="Q7" s="38">
        <v>99.17</v>
      </c>
      <c r="R7" s="38">
        <v>3560</v>
      </c>
      <c r="S7" s="38">
        <v>3430</v>
      </c>
      <c r="T7" s="38">
        <v>156.19</v>
      </c>
      <c r="U7" s="38">
        <v>21.96</v>
      </c>
      <c r="V7" s="38">
        <v>426</v>
      </c>
      <c r="W7" s="38">
        <v>0.32</v>
      </c>
      <c r="X7" s="38">
        <v>1331.25</v>
      </c>
      <c r="Y7" s="38">
        <v>64.37</v>
      </c>
      <c r="Z7" s="38">
        <v>47.17</v>
      </c>
      <c r="AA7" s="38">
        <v>100</v>
      </c>
      <c r="AB7" s="38">
        <v>100</v>
      </c>
      <c r="AC7" s="38">
        <v>100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4841.59</v>
      </c>
      <c r="BG7" s="38">
        <v>4496.5200000000004</v>
      </c>
      <c r="BH7" s="38">
        <v>4499.18</v>
      </c>
      <c r="BI7" s="38">
        <v>4356.83</v>
      </c>
      <c r="BJ7" s="38">
        <v>4118.33</v>
      </c>
      <c r="BK7" s="38">
        <v>1671.86</v>
      </c>
      <c r="BL7" s="38">
        <v>1673.47</v>
      </c>
      <c r="BM7" s="38">
        <v>1592.72</v>
      </c>
      <c r="BN7" s="38">
        <v>1223.96</v>
      </c>
      <c r="BO7" s="38">
        <v>1269.1500000000001</v>
      </c>
      <c r="BP7" s="38">
        <v>1209.4000000000001</v>
      </c>
      <c r="BQ7" s="38">
        <v>33.82</v>
      </c>
      <c r="BR7" s="38">
        <v>26.86</v>
      </c>
      <c r="BS7" s="38">
        <v>34.35</v>
      </c>
      <c r="BT7" s="38">
        <v>55.76</v>
      </c>
      <c r="BU7" s="38">
        <v>61.97</v>
      </c>
      <c r="BV7" s="38">
        <v>50.54</v>
      </c>
      <c r="BW7" s="38">
        <v>49.22</v>
      </c>
      <c r="BX7" s="38">
        <v>53.7</v>
      </c>
      <c r="BY7" s="38">
        <v>61.54</v>
      </c>
      <c r="BZ7" s="38">
        <v>63.97</v>
      </c>
      <c r="CA7" s="38">
        <v>74.48</v>
      </c>
      <c r="CB7" s="38">
        <v>576.79</v>
      </c>
      <c r="CC7" s="38">
        <v>740.17</v>
      </c>
      <c r="CD7" s="38">
        <v>562.89</v>
      </c>
      <c r="CE7" s="38">
        <v>348.79</v>
      </c>
      <c r="CF7" s="38">
        <v>319.81</v>
      </c>
      <c r="CG7" s="38">
        <v>320.36</v>
      </c>
      <c r="CH7" s="38">
        <v>332.02</v>
      </c>
      <c r="CI7" s="38">
        <v>300.35000000000002</v>
      </c>
      <c r="CJ7" s="38">
        <v>267.86</v>
      </c>
      <c r="CK7" s="38">
        <v>256.82</v>
      </c>
      <c r="CL7" s="38">
        <v>219.46</v>
      </c>
      <c r="CM7" s="38">
        <v>16.8</v>
      </c>
      <c r="CN7" s="38">
        <v>15.8</v>
      </c>
      <c r="CO7" s="38">
        <v>15</v>
      </c>
      <c r="CP7" s="38">
        <v>14.6</v>
      </c>
      <c r="CQ7" s="38">
        <v>14.4</v>
      </c>
      <c r="CR7" s="38">
        <v>34.74</v>
      </c>
      <c r="CS7" s="38">
        <v>36.65</v>
      </c>
      <c r="CT7" s="38">
        <v>37.72</v>
      </c>
      <c r="CU7" s="38">
        <v>37.08</v>
      </c>
      <c r="CV7" s="38">
        <v>37.46</v>
      </c>
      <c r="CW7" s="38">
        <v>42.82</v>
      </c>
      <c r="CX7" s="38">
        <v>54.95</v>
      </c>
      <c r="CY7" s="38">
        <v>59.04</v>
      </c>
      <c r="CZ7" s="38">
        <v>64.97</v>
      </c>
      <c r="DA7" s="38">
        <v>63.29</v>
      </c>
      <c r="DB7" s="38">
        <v>69.95</v>
      </c>
      <c r="DC7" s="38">
        <v>70.14</v>
      </c>
      <c r="DD7" s="38">
        <v>68.83</v>
      </c>
      <c r="DE7" s="38">
        <v>68.459999999999994</v>
      </c>
      <c r="DF7" s="38">
        <v>67.22</v>
      </c>
      <c r="DG7" s="38">
        <v>67.459999999999994</v>
      </c>
      <c r="DH7" s="38">
        <v>83.36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0.08</v>
      </c>
      <c r="EK7" s="38">
        <v>0.26</v>
      </c>
      <c r="EL7" s="38">
        <v>0.13</v>
      </c>
      <c r="EM7" s="38">
        <v>0.13</v>
      </c>
      <c r="EN7" s="38">
        <v>0.09</v>
      </c>
      <c r="EO7" s="38">
        <v>0.12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105</v>
      </c>
      <c r="C9" s="40" t="s">
        <v>106</v>
      </c>
      <c r="D9" s="40" t="s">
        <v>107</v>
      </c>
      <c r="E9" s="40" t="s">
        <v>108</v>
      </c>
      <c r="F9" s="40" t="s">
        <v>109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47</v>
      </c>
      <c r="B10" s="41">
        <f>DATEVALUE($B$6-4&amp;"年1月1日")</f>
        <v>41640</v>
      </c>
      <c r="C10" s="41">
        <f>DATEVALUE($B$6-3&amp;"年1月1日")</f>
        <v>42005</v>
      </c>
      <c r="D10" s="41">
        <f>DATEVALUE($B$6-2&amp;"年1月1日")</f>
        <v>42370</v>
      </c>
      <c r="E10" s="41">
        <f>DATEVALUE($B$6-1&amp;"年1月1日")</f>
        <v>42736</v>
      </c>
      <c r="F10" s="41">
        <f>DATEVALUE($B$6&amp;"年1月1日")</f>
        <v>43101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坂本 大</cp:lastModifiedBy>
  <cp:lastPrinted>2020-01-22T06:28:22Z</cp:lastPrinted>
  <dcterms:created xsi:type="dcterms:W3CDTF">2019-12-05T05:10:09Z</dcterms:created>
  <dcterms:modified xsi:type="dcterms:W3CDTF">2020-01-22T06:30:15Z</dcterms:modified>
  <cp:category/>
</cp:coreProperties>
</file>