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are1\06_地域整備課\02-3_住宅関係\【01_建築住宅関係　】\08 条例・要綱・規則等\【R6..】省エネ補助金交付要綱（仮称）\様式\"/>
    </mc:Choice>
  </mc:AlternateContent>
  <xr:revisionPtr revIDLastSave="0" documentId="8_{8879DD07-3AF3-43D2-86AC-A51827A1D092}" xr6:coauthVersionLast="47" xr6:coauthVersionMax="47" xr10:uidLastSave="{00000000-0000-0000-0000-000000000000}"/>
  <bookViews>
    <workbookView xWindow="4260" yWindow="690" windowWidth="20565" windowHeight="15630" xr2:uid="{7082B25F-CEAE-47CA-9D67-831ACF4FB3FB}"/>
  </bookViews>
  <sheets>
    <sheet name="別紙２（様式第１号関係）経費配分書" sheetId="1" r:id="rId1"/>
  </sheets>
  <definedNames>
    <definedName name="_xlnm.Print_Area" localSheetId="0">'別紙２（様式第１号関係）経費配分書'!$B$1:$Y$67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6" i="1" l="1"/>
  <c r="S6" i="1"/>
  <c r="X6" i="1"/>
  <c r="X60" i="1" s="1"/>
  <c r="P8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40" i="1"/>
  <c r="M41" i="1"/>
  <c r="M42" i="1"/>
  <c r="M43" i="1"/>
  <c r="M48" i="1" s="1"/>
  <c r="M44" i="1"/>
  <c r="M45" i="1"/>
  <c r="M46" i="1"/>
  <c r="M47" i="1"/>
  <c r="M52" i="1"/>
  <c r="M60" i="1" s="1"/>
  <c r="P52" i="1"/>
  <c r="P54" i="1"/>
  <c r="X56" i="1"/>
  <c r="S57" i="1"/>
  <c r="X58" i="1"/>
  <c r="S59" i="1"/>
  <c r="M50" i="1" l="1"/>
  <c r="P50" i="1" s="1"/>
  <c r="P56" i="1" s="1"/>
  <c r="S58" i="1" l="1"/>
  <c r="S56" i="1"/>
</calcChain>
</file>

<file path=xl/sharedStrings.xml><?xml version="1.0" encoding="utf-8"?>
<sst xmlns="http://schemas.openxmlformats.org/spreadsheetml/2006/main" count="240" uniqueCount="78">
  <si>
    <t>※６　事業費の合計は、区分①及び②の実際の事業費の計とする。</t>
    <rPh sb="3" eb="6">
      <t>ジギョウヒ</t>
    </rPh>
    <rPh sb="7" eb="9">
      <t>ゴウケイ</t>
    </rPh>
    <rPh sb="11" eb="13">
      <t>クブン</t>
    </rPh>
    <rPh sb="14" eb="15">
      <t>オヨ</t>
    </rPh>
    <rPh sb="18" eb="20">
      <t>ジッサイ</t>
    </rPh>
    <rPh sb="21" eb="24">
      <t>ジギョウヒ</t>
    </rPh>
    <rPh sb="25" eb="26">
      <t>ケイ</t>
    </rPh>
    <phoneticPr fontId="4"/>
  </si>
  <si>
    <t>※５　モデル工事費の詳細は、別紙３のとおりとする。</t>
    <rPh sb="10" eb="12">
      <t>ショウサイ</t>
    </rPh>
    <phoneticPr fontId="4"/>
  </si>
  <si>
    <t>※４　区分②イにおける事業費内訳は、Ｂ≦Ａとする。</t>
    <rPh sb="3" eb="5">
      <t>クブン</t>
    </rPh>
    <phoneticPr fontId="4"/>
  </si>
  <si>
    <t>※３　補助額の算出にあたっては、補助対象経費×交付率、上限額のうち低い額とする。</t>
    <rPh sb="3" eb="5">
      <t>ホジョ</t>
    </rPh>
    <rPh sb="16" eb="18">
      <t>ホジョ</t>
    </rPh>
    <rPh sb="18" eb="20">
      <t>タイショウ</t>
    </rPh>
    <rPh sb="20" eb="22">
      <t>ケイヒ</t>
    </rPh>
    <phoneticPr fontId="4"/>
  </si>
  <si>
    <t>※２　区分②イの補助対象経費の算出にあたっては、モデル工事費、実際の事業費のうち低い額とする。</t>
    <rPh sb="3" eb="5">
      <t>クブン</t>
    </rPh>
    <rPh sb="8" eb="10">
      <t>ホジョ</t>
    </rPh>
    <rPh sb="10" eb="12">
      <t>タイショウ</t>
    </rPh>
    <rPh sb="12" eb="14">
      <t>ケイヒ</t>
    </rPh>
    <rPh sb="15" eb="17">
      <t>サンシュツ</t>
    </rPh>
    <rPh sb="40" eb="41">
      <t>ヒク</t>
    </rPh>
    <rPh sb="42" eb="43">
      <t>ガク</t>
    </rPh>
    <phoneticPr fontId="4"/>
  </si>
  <si>
    <t>※１　区分①、②ア及びウの補助対象経費の算出にあたっては、建築業者のほか１者から見積りを徴収し、２者のうち低い額とする。</t>
    <rPh sb="3" eb="5">
      <t>クブン</t>
    </rPh>
    <rPh sb="9" eb="10">
      <t>オヨ</t>
    </rPh>
    <rPh sb="13" eb="15">
      <t>ホジョ</t>
    </rPh>
    <rPh sb="15" eb="17">
      <t>タイショウ</t>
    </rPh>
    <rPh sb="17" eb="19">
      <t>ケイヒ</t>
    </rPh>
    <rPh sb="20" eb="22">
      <t>サンシュツ</t>
    </rPh>
    <rPh sb="29" eb="31">
      <t>ケンチク</t>
    </rPh>
    <rPh sb="31" eb="33">
      <t>ギョウシャ</t>
    </rPh>
    <rPh sb="37" eb="38">
      <t>シャ</t>
    </rPh>
    <rPh sb="40" eb="42">
      <t>ミツモリ</t>
    </rPh>
    <rPh sb="44" eb="46">
      <t>チョウシュウ</t>
    </rPh>
    <rPh sb="49" eb="50">
      <t>シャ</t>
    </rPh>
    <rPh sb="53" eb="54">
      <t>ヒク</t>
    </rPh>
    <rPh sb="55" eb="56">
      <t>ガク</t>
    </rPh>
    <phoneticPr fontId="4"/>
  </si>
  <si>
    <t>円</t>
    <rPh sb="0" eb="1">
      <t>エン</t>
    </rPh>
    <phoneticPr fontId="4"/>
  </si>
  <si>
    <t>事業費の合計</t>
    <rPh sb="0" eb="3">
      <t>ジギョウヒ</t>
    </rPh>
    <rPh sb="4" eb="6">
      <t>ゴウケイ</t>
    </rPh>
    <phoneticPr fontId="4"/>
  </si>
  <si>
    <t>ZEH水準</t>
    <rPh sb="3" eb="5">
      <t>スイジュン</t>
    </rPh>
    <phoneticPr fontId="4"/>
  </si>
  <si>
    <t>□</t>
  </si>
  <si>
    <t>８割</t>
    <rPh sb="1" eb="2">
      <t>ワリ</t>
    </rPh>
    <phoneticPr fontId="4"/>
  </si>
  <si>
    <t>☑</t>
    <phoneticPr fontId="4"/>
  </si>
  <si>
    <t>省エネ基準</t>
    <rPh sb="0" eb="1">
      <t>ショウ</t>
    </rPh>
    <rPh sb="3" eb="5">
      <t>キジュン</t>
    </rPh>
    <phoneticPr fontId="4"/>
  </si>
  <si>
    <t>４割</t>
    <rPh sb="1" eb="2">
      <t>ワリ</t>
    </rPh>
    <phoneticPr fontId="4"/>
  </si>
  <si>
    <t>②の計</t>
    <rPh sb="2" eb="3">
      <t>ケイ</t>
    </rPh>
    <phoneticPr fontId="4"/>
  </si>
  <si>
    <t>２見積り</t>
    <rPh sb="1" eb="3">
      <t>ミツモ</t>
    </rPh>
    <phoneticPr fontId="4"/>
  </si>
  <si>
    <t>１建築業者</t>
    <rPh sb="1" eb="3">
      <t>ケンチク</t>
    </rPh>
    <rPh sb="3" eb="5">
      <t>ギョウシャ</t>
    </rPh>
    <phoneticPr fontId="4"/>
  </si>
  <si>
    <t>実際の事業費の計</t>
    <rPh sb="0" eb="2">
      <t>ジッサイ</t>
    </rPh>
    <rPh sb="3" eb="6">
      <t>ジギョウヒ</t>
    </rPh>
    <rPh sb="7" eb="8">
      <t>ケイ</t>
    </rPh>
    <phoneticPr fontId="4"/>
  </si>
  <si>
    <t>ウ　構造補強工事</t>
    <rPh sb="6" eb="8">
      <t>コウジ</t>
    </rPh>
    <phoneticPr fontId="4"/>
  </si>
  <si>
    <t>モデル工事費の計</t>
    <rPh sb="3" eb="6">
      <t>コウジヒ</t>
    </rPh>
    <rPh sb="7" eb="8">
      <t>ケイ</t>
    </rPh>
    <phoneticPr fontId="4"/>
  </si>
  <si>
    <t>実際の事業費の小計</t>
    <rPh sb="0" eb="2">
      <t>ジッサイ</t>
    </rPh>
    <rPh sb="3" eb="6">
      <t>ジギョウヒ</t>
    </rPh>
    <rPh sb="7" eb="8">
      <t>ショウ</t>
    </rPh>
    <rPh sb="8" eb="9">
      <t>ケイ</t>
    </rPh>
    <phoneticPr fontId="4"/>
  </si>
  <si>
    <t>モデル工事費の小計</t>
    <rPh sb="3" eb="6">
      <t>コウジヒ</t>
    </rPh>
    <rPh sb="7" eb="8">
      <t>ショウ</t>
    </rPh>
    <rPh sb="8" eb="9">
      <t>ケイ</t>
    </rPh>
    <phoneticPr fontId="4"/>
  </si>
  <si>
    <t>戸</t>
    <rPh sb="0" eb="1">
      <t>コ</t>
    </rPh>
    <phoneticPr fontId="4"/>
  </si>
  <si>
    <t>円／戸</t>
  </si>
  <si>
    <t>LED照明</t>
  </si>
  <si>
    <t>蓄電池</t>
  </si>
  <si>
    <t>コージェネレーション設備</t>
  </si>
  <si>
    <t>燃料電池システム</t>
    <phoneticPr fontId="4"/>
  </si>
  <si>
    <t>台</t>
    <rPh sb="0" eb="1">
      <t>ダイ</t>
    </rPh>
    <phoneticPr fontId="4"/>
  </si>
  <si>
    <t>円／台</t>
    <rPh sb="0" eb="1">
      <t>エン</t>
    </rPh>
    <rPh sb="2" eb="3">
      <t>ダイ</t>
    </rPh>
    <phoneticPr fontId="1"/>
  </si>
  <si>
    <t>節湯水栓</t>
  </si>
  <si>
    <t>高効率給湯機</t>
    <phoneticPr fontId="4"/>
  </si>
  <si>
    <t>円／戸</t>
    <rPh sb="0" eb="1">
      <t>エン</t>
    </rPh>
    <phoneticPr fontId="1"/>
  </si>
  <si>
    <t>高断熱浴槽</t>
  </si>
  <si>
    <t>円／戸</t>
    <rPh sb="0" eb="1">
      <t>エン</t>
    </rPh>
    <rPh sb="2" eb="3">
      <t>コ</t>
    </rPh>
    <phoneticPr fontId="1"/>
  </si>
  <si>
    <t>太陽熱利用システム</t>
  </si>
  <si>
    <t>設備の効率化に係る工事費
（Ｂ）</t>
    <phoneticPr fontId="4"/>
  </si>
  <si>
    <t>㎥</t>
  </si>
  <si>
    <t>円／㎥</t>
  </si>
  <si>
    <t>D-F</t>
  </si>
  <si>
    <t>A-C</t>
  </si>
  <si>
    <t>ZEH
水準</t>
    <rPh sb="4" eb="6">
      <t>スイジュン</t>
    </rPh>
    <phoneticPr fontId="4"/>
  </si>
  <si>
    <t>省エネ
基準</t>
    <rPh sb="4" eb="6">
      <t>キジュン</t>
    </rPh>
    <phoneticPr fontId="4"/>
  </si>
  <si>
    <t>床</t>
    <rPh sb="0" eb="1">
      <t>ユカ</t>
    </rPh>
    <phoneticPr fontId="4"/>
  </si>
  <si>
    <t>屋根・天井</t>
    <rPh sb="0" eb="2">
      <t>ヤネ</t>
    </rPh>
    <rPh sb="3" eb="5">
      <t>テンジョウ</t>
    </rPh>
    <phoneticPr fontId="4"/>
  </si>
  <si>
    <t>円／㎥</t>
    <phoneticPr fontId="4"/>
  </si>
  <si>
    <t>外壁</t>
    <rPh sb="0" eb="2">
      <t>ガイヘキ</t>
    </rPh>
    <phoneticPr fontId="4"/>
  </si>
  <si>
    <t>外壁、屋根・天井又は床の断熱改修</t>
    <rPh sb="0" eb="2">
      <t>ガイヘキ</t>
    </rPh>
    <rPh sb="3" eb="5">
      <t>ヤネ</t>
    </rPh>
    <rPh sb="6" eb="8">
      <t>テンジョウ</t>
    </rPh>
    <rPh sb="8" eb="9">
      <t>マタ</t>
    </rPh>
    <rPh sb="10" eb="11">
      <t>ユカ</t>
    </rPh>
    <rPh sb="12" eb="14">
      <t>ダンネツ</t>
    </rPh>
    <rPh sb="14" eb="16">
      <t>カイシュウ</t>
    </rPh>
    <phoneticPr fontId="4"/>
  </si>
  <si>
    <t>か所</t>
    <rPh sb="1" eb="2">
      <t>ショ</t>
    </rPh>
    <phoneticPr fontId="1"/>
  </si>
  <si>
    <t>円／か所</t>
    <rPh sb="0" eb="1">
      <t>エン</t>
    </rPh>
    <rPh sb="3" eb="4">
      <t>ショ</t>
    </rPh>
    <phoneticPr fontId="1"/>
  </si>
  <si>
    <t>小</t>
  </si>
  <si>
    <t>大</t>
  </si>
  <si>
    <t>ドア交換</t>
    <rPh sb="2" eb="4">
      <t>コウカン</t>
    </rPh>
    <phoneticPr fontId="4"/>
  </si>
  <si>
    <t>中</t>
  </si>
  <si>
    <t>省エネ
基準</t>
    <rPh sb="0" eb="1">
      <t>ショウ</t>
    </rPh>
    <rPh sb="4" eb="6">
      <t>キジュン</t>
    </rPh>
    <phoneticPr fontId="4"/>
  </si>
  <si>
    <t>内窓設置・外窓交換</t>
    <rPh sb="0" eb="2">
      <t>ウチマド</t>
    </rPh>
    <rPh sb="2" eb="4">
      <t>セッチ</t>
    </rPh>
    <rPh sb="5" eb="7">
      <t>ソトマド</t>
    </rPh>
    <rPh sb="7" eb="9">
      <t>コウカン</t>
    </rPh>
    <phoneticPr fontId="4"/>
  </si>
  <si>
    <t>枚</t>
    <rPh sb="0" eb="1">
      <t>マイ</t>
    </rPh>
    <phoneticPr fontId="1"/>
  </si>
  <si>
    <t>円／枚</t>
    <rPh sb="0" eb="1">
      <t>エン</t>
    </rPh>
    <rPh sb="2" eb="3">
      <t>マイ</t>
    </rPh>
    <phoneticPr fontId="1"/>
  </si>
  <si>
    <t>ガラス交換</t>
    <rPh sb="3" eb="5">
      <t>コウカン</t>
    </rPh>
    <phoneticPr fontId="4"/>
  </si>
  <si>
    <t>開口部の断熱改修</t>
    <rPh sb="0" eb="3">
      <t>カイコウブ</t>
    </rPh>
    <rPh sb="4" eb="6">
      <t>ダンネツ</t>
    </rPh>
    <rPh sb="6" eb="8">
      <t>カイシュウ</t>
    </rPh>
    <phoneticPr fontId="4"/>
  </si>
  <si>
    <t>開口部及び躯体等の断熱化工事費
（Ａ）</t>
    <phoneticPr fontId="4"/>
  </si>
  <si>
    <t>イ　省エネ改修</t>
    <rPh sb="2" eb="3">
      <t>ショウ</t>
    </rPh>
    <rPh sb="5" eb="7">
      <t>カイシュウ</t>
    </rPh>
    <phoneticPr fontId="4"/>
  </si>
  <si>
    <t>ア　計画の策定</t>
    <phoneticPr fontId="4"/>
  </si>
  <si>
    <t>②　住宅の省エネ化のための計画の策定及び省エネ改修</t>
    <phoneticPr fontId="4"/>
  </si>
  <si>
    <t>２／３</t>
    <phoneticPr fontId="4"/>
  </si>
  <si>
    <t>①　住宅の省エネ診断</t>
    <phoneticPr fontId="4"/>
  </si>
  <si>
    <t>補助額</t>
    <rPh sb="0" eb="2">
      <t>ホジョ</t>
    </rPh>
    <rPh sb="2" eb="3">
      <t>ガク</t>
    </rPh>
    <phoneticPr fontId="2"/>
  </si>
  <si>
    <t>上限額</t>
    <rPh sb="0" eb="3">
      <t>ジョウゲンガク</t>
    </rPh>
    <phoneticPr fontId="2"/>
  </si>
  <si>
    <t>交付額</t>
    <rPh sb="0" eb="2">
      <t>コウフ</t>
    </rPh>
    <rPh sb="2" eb="3">
      <t>ガク</t>
    </rPh>
    <phoneticPr fontId="2"/>
  </si>
  <si>
    <t>交付率</t>
    <rPh sb="0" eb="3">
      <t>コウフリツ</t>
    </rPh>
    <phoneticPr fontId="2"/>
  </si>
  <si>
    <t>補助対象経費</t>
    <rPh sb="0" eb="2">
      <t>ホジョ</t>
    </rPh>
    <rPh sb="2" eb="4">
      <t>タイショウ</t>
    </rPh>
    <rPh sb="4" eb="6">
      <t>ケイヒ</t>
    </rPh>
    <phoneticPr fontId="4"/>
  </si>
  <si>
    <t>計</t>
    <rPh sb="0" eb="1">
      <t>ケイ</t>
    </rPh>
    <phoneticPr fontId="4"/>
  </si>
  <si>
    <t>数量</t>
    <rPh sb="0" eb="2">
      <t>スウリョウ</t>
    </rPh>
    <phoneticPr fontId="4"/>
  </si>
  <si>
    <t>モデル工事費</t>
    <rPh sb="3" eb="6">
      <t>コウジヒ</t>
    </rPh>
    <phoneticPr fontId="4"/>
  </si>
  <si>
    <t>対象工事</t>
    <rPh sb="0" eb="2">
      <t>タイショウ</t>
    </rPh>
    <rPh sb="2" eb="4">
      <t>コウジ</t>
    </rPh>
    <phoneticPr fontId="4"/>
  </si>
  <si>
    <t>区分</t>
    <rPh sb="0" eb="2">
      <t>クブン</t>
    </rPh>
    <phoneticPr fontId="4"/>
  </si>
  <si>
    <t>経費配分書</t>
    <rPh sb="0" eb="2">
      <t>ケイヒ</t>
    </rPh>
    <rPh sb="2" eb="5">
      <t>ハイブンショ</t>
    </rPh>
    <phoneticPr fontId="4"/>
  </si>
  <si>
    <t>別紙２（様式第１号関係）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</si>
</sst>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%"/>
  </numFmts>
  <fonts count="5" x14ac:knownFonts="1">
    <font>
      <sz val="11"/>
      <color theme="1"/>
      <name val="游ゴシック"/>
      <family val="2"/>
      <scheme val="minor"/>
    </font>
    <font>
      <b/>
      <sz val="15"/>
      <color theme="3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0.5"/>
      <name val="ＭＳ 明朝"/>
      <family val="1"/>
      <charset val="128"/>
    </font>
    <font>
      <sz val="6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1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76" fontId="3" fillId="2" borderId="6" xfId="0" applyNumberFormat="1" applyFont="1" applyFill="1" applyBorder="1" applyAlignment="1">
      <alignment vertical="center"/>
    </xf>
    <xf numFmtId="176" fontId="3" fillId="2" borderId="2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176" fontId="3" fillId="2" borderId="8" xfId="0" applyNumberFormat="1" applyFont="1" applyFill="1" applyBorder="1" applyAlignment="1">
      <alignment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6" fontId="3" fillId="0" borderId="13" xfId="0" applyNumberFormat="1" applyFont="1" applyBorder="1" applyAlignment="1">
      <alignment vertical="center"/>
    </xf>
    <xf numFmtId="177" fontId="3" fillId="0" borderId="14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 applyProtection="1">
      <alignment vertical="center"/>
      <protection locked="0"/>
    </xf>
    <xf numFmtId="176" fontId="3" fillId="0" borderId="15" xfId="0" applyNumberFormat="1" applyFont="1" applyBorder="1" applyAlignment="1" applyProtection="1">
      <alignment horizontal="center" vertical="center"/>
      <protection locked="0"/>
    </xf>
    <xf numFmtId="176" fontId="3" fillId="0" borderId="16" xfId="0" applyNumberFormat="1" applyFont="1" applyBorder="1" applyAlignment="1" applyProtection="1">
      <alignment horizontal="center" vertical="center"/>
      <protection locked="0"/>
    </xf>
    <xf numFmtId="176" fontId="3" fillId="0" borderId="17" xfId="0" applyNumberFormat="1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horizontal="center" vertical="center"/>
    </xf>
    <xf numFmtId="176" fontId="3" fillId="2" borderId="22" xfId="0" applyNumberFormat="1" applyFont="1" applyFill="1" applyBorder="1" applyAlignment="1">
      <alignment vertical="center"/>
    </xf>
    <xf numFmtId="176" fontId="3" fillId="0" borderId="23" xfId="0" applyNumberFormat="1" applyFont="1" applyBorder="1" applyAlignment="1">
      <alignment vertical="center" wrapText="1"/>
    </xf>
    <xf numFmtId="176" fontId="3" fillId="0" borderId="24" xfId="0" applyNumberFormat="1" applyFont="1" applyBorder="1" applyAlignment="1">
      <alignment vertical="center" wrapText="1"/>
    </xf>
    <xf numFmtId="0" fontId="3" fillId="4" borderId="25" xfId="0" applyFont="1" applyFill="1" applyBorder="1" applyAlignment="1" applyProtection="1">
      <alignment horizontal="center" vertical="center"/>
      <protection locked="0"/>
    </xf>
    <xf numFmtId="0" fontId="3" fillId="0" borderId="26" xfId="0" applyFont="1" applyBorder="1" applyAlignment="1">
      <alignment horizontal="center" vertical="center"/>
    </xf>
    <xf numFmtId="176" fontId="3" fillId="0" borderId="27" xfId="0" applyNumberFormat="1" applyFont="1" applyBorder="1" applyAlignment="1">
      <alignment vertical="center"/>
    </xf>
    <xf numFmtId="177" fontId="3" fillId="0" borderId="28" xfId="0" applyNumberFormat="1" applyFont="1" applyBorder="1" applyAlignment="1">
      <alignment horizontal="center" vertical="center"/>
    </xf>
    <xf numFmtId="176" fontId="3" fillId="0" borderId="29" xfId="0" applyNumberFormat="1" applyFont="1" applyBorder="1" applyAlignment="1">
      <alignment horizontal="center" vertical="center"/>
    </xf>
    <xf numFmtId="176" fontId="3" fillId="0" borderId="30" xfId="0" applyNumberFormat="1" applyFont="1" applyBorder="1" applyAlignment="1" applyProtection="1">
      <alignment vertical="center"/>
      <protection locked="0"/>
    </xf>
    <xf numFmtId="176" fontId="3" fillId="0" borderId="31" xfId="0" applyNumberFormat="1" applyFont="1" applyBorder="1" applyAlignment="1" applyProtection="1">
      <alignment horizontal="center" vertical="center"/>
      <protection locked="0"/>
    </xf>
    <xf numFmtId="176" fontId="3" fillId="0" borderId="32" xfId="0" applyNumberFormat="1" applyFont="1" applyBorder="1" applyAlignment="1" applyProtection="1">
      <alignment horizontal="center" vertical="center"/>
      <protection locked="0"/>
    </xf>
    <xf numFmtId="176" fontId="3" fillId="0" borderId="33" xfId="0" applyNumberFormat="1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3" borderId="34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vertical="center" wrapText="1"/>
    </xf>
    <xf numFmtId="176" fontId="3" fillId="2" borderId="37" xfId="0" applyNumberFormat="1" applyFont="1" applyFill="1" applyBorder="1" applyAlignment="1">
      <alignment vertical="center"/>
    </xf>
    <xf numFmtId="176" fontId="3" fillId="0" borderId="38" xfId="0" applyNumberFormat="1" applyFont="1" applyBorder="1" applyAlignment="1">
      <alignment horizontal="center" vertical="center"/>
    </xf>
    <xf numFmtId="176" fontId="3" fillId="0" borderId="39" xfId="0" applyNumberFormat="1" applyFont="1" applyBorder="1" applyAlignment="1">
      <alignment vertical="center"/>
    </xf>
    <xf numFmtId="0" fontId="3" fillId="0" borderId="40" xfId="0" applyFont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176" fontId="3" fillId="2" borderId="42" xfId="0" applyNumberFormat="1" applyFont="1" applyFill="1" applyBorder="1" applyAlignment="1">
      <alignment vertical="center"/>
    </xf>
    <xf numFmtId="176" fontId="3" fillId="0" borderId="43" xfId="0" applyNumberFormat="1" applyFont="1" applyBorder="1" applyAlignment="1">
      <alignment vertical="center" wrapText="1"/>
    </xf>
    <xf numFmtId="176" fontId="3" fillId="0" borderId="44" xfId="0" applyNumberFormat="1" applyFont="1" applyBorder="1" applyAlignment="1">
      <alignment vertical="center" wrapText="1"/>
    </xf>
    <xf numFmtId="0" fontId="3" fillId="4" borderId="45" xfId="0" applyFont="1" applyFill="1" applyBorder="1" applyAlignment="1" applyProtection="1">
      <alignment horizontal="center" vertical="center"/>
      <protection locked="0"/>
    </xf>
    <xf numFmtId="0" fontId="3" fillId="0" borderId="46" xfId="0" applyFont="1" applyBorder="1" applyAlignment="1">
      <alignment horizontal="center" vertical="center"/>
    </xf>
    <xf numFmtId="176" fontId="3" fillId="0" borderId="47" xfId="0" applyNumberFormat="1" applyFont="1" applyBorder="1" applyAlignment="1">
      <alignment vertical="center"/>
    </xf>
    <xf numFmtId="177" fontId="3" fillId="0" borderId="48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right" vertical="center"/>
    </xf>
    <xf numFmtId="0" fontId="3" fillId="0" borderId="24" xfId="0" applyFont="1" applyBorder="1" applyAlignment="1">
      <alignment horizontal="right" vertical="center"/>
    </xf>
    <xf numFmtId="0" fontId="3" fillId="3" borderId="49" xfId="0" applyFont="1" applyFill="1" applyBorder="1" applyAlignment="1">
      <alignment horizontal="center" vertical="center"/>
    </xf>
    <xf numFmtId="0" fontId="3" fillId="3" borderId="50" xfId="0" applyFont="1" applyFill="1" applyBorder="1" applyAlignment="1">
      <alignment horizontal="center" vertical="center"/>
    </xf>
    <xf numFmtId="0" fontId="3" fillId="3" borderId="51" xfId="0" applyFont="1" applyFill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176" fontId="3" fillId="0" borderId="38" xfId="0" applyNumberFormat="1" applyFont="1" applyBorder="1" applyAlignment="1">
      <alignment horizontal="center" vertical="center"/>
    </xf>
    <xf numFmtId="176" fontId="3" fillId="0" borderId="52" xfId="0" applyNumberFormat="1" applyFont="1" applyBorder="1" applyAlignment="1" applyProtection="1">
      <alignment vertical="center"/>
      <protection locked="0"/>
    </xf>
    <xf numFmtId="0" fontId="3" fillId="0" borderId="53" xfId="0" applyFont="1" applyBorder="1" applyAlignment="1">
      <alignment horizontal="center" vertical="center"/>
    </xf>
    <xf numFmtId="176" fontId="3" fillId="4" borderId="54" xfId="0" applyNumberFormat="1" applyFont="1" applyFill="1" applyBorder="1" applyAlignment="1" applyProtection="1">
      <alignment vertical="center"/>
      <protection locked="0"/>
    </xf>
    <xf numFmtId="176" fontId="3" fillId="0" borderId="55" xfId="0" applyNumberFormat="1" applyFont="1" applyBorder="1" applyAlignment="1" applyProtection="1">
      <alignment vertical="center"/>
      <protection locked="0"/>
    </xf>
    <xf numFmtId="0" fontId="3" fillId="0" borderId="56" xfId="0" applyFont="1" applyBorder="1" applyAlignment="1">
      <alignment horizontal="right" vertical="center"/>
    </xf>
    <xf numFmtId="0" fontId="3" fillId="0" borderId="57" xfId="0" applyFont="1" applyBorder="1" applyAlignment="1">
      <alignment horizontal="right" vertical="center"/>
    </xf>
    <xf numFmtId="0" fontId="3" fillId="3" borderId="58" xfId="0" applyFont="1" applyFill="1" applyBorder="1" applyAlignment="1">
      <alignment vertical="center"/>
    </xf>
    <xf numFmtId="0" fontId="3" fillId="3" borderId="39" xfId="0" applyFont="1" applyFill="1" applyBorder="1" applyAlignment="1">
      <alignment vertical="center"/>
    </xf>
    <xf numFmtId="0" fontId="3" fillId="3" borderId="40" xfId="0" applyFont="1" applyFill="1" applyBorder="1" applyAlignment="1">
      <alignment vertical="center"/>
    </xf>
    <xf numFmtId="49" fontId="3" fillId="0" borderId="31" xfId="0" applyNumberFormat="1" applyFont="1" applyBorder="1" applyAlignment="1">
      <alignment horizontal="center" vertical="center"/>
    </xf>
    <xf numFmtId="49" fontId="3" fillId="0" borderId="32" xfId="0" applyNumberFormat="1" applyFont="1" applyBorder="1" applyAlignment="1">
      <alignment horizontal="center" vertical="center"/>
    </xf>
    <xf numFmtId="49" fontId="3" fillId="0" borderId="33" xfId="0" applyNumberFormat="1" applyFont="1" applyBorder="1" applyAlignment="1">
      <alignment horizontal="center" vertical="center"/>
    </xf>
    <xf numFmtId="176" fontId="3" fillId="0" borderId="23" xfId="0" applyNumberFormat="1" applyFont="1" applyBorder="1" applyAlignment="1">
      <alignment horizontal="center" vertical="center"/>
    </xf>
    <xf numFmtId="176" fontId="3" fillId="0" borderId="59" xfId="0" applyNumberFormat="1" applyFont="1" applyBorder="1" applyAlignment="1" applyProtection="1">
      <alignment vertical="center"/>
      <protection locked="0"/>
    </xf>
    <xf numFmtId="0" fontId="3" fillId="0" borderId="60" xfId="0" applyFont="1" applyBorder="1" applyAlignment="1">
      <alignment horizontal="center" vertical="center"/>
    </xf>
    <xf numFmtId="176" fontId="3" fillId="4" borderId="61" xfId="0" applyNumberFormat="1" applyFont="1" applyFill="1" applyBorder="1" applyAlignment="1" applyProtection="1">
      <alignment vertical="center"/>
      <protection locked="0"/>
    </xf>
    <xf numFmtId="176" fontId="3" fillId="0" borderId="62" xfId="0" applyNumberFormat="1" applyFont="1" applyBorder="1" applyAlignment="1" applyProtection="1">
      <alignment vertical="center"/>
      <protection locked="0"/>
    </xf>
    <xf numFmtId="0" fontId="3" fillId="0" borderId="63" xfId="0" applyFont="1" applyBorder="1" applyAlignment="1">
      <alignment horizontal="right" vertical="center"/>
    </xf>
    <xf numFmtId="0" fontId="3" fillId="0" borderId="64" xfId="0" applyFont="1" applyBorder="1" applyAlignment="1">
      <alignment horizontal="right" vertical="center"/>
    </xf>
    <xf numFmtId="0" fontId="3" fillId="3" borderId="65" xfId="0" applyFont="1" applyFill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176" fontId="3" fillId="0" borderId="30" xfId="0" applyNumberFormat="1" applyFont="1" applyBorder="1" applyAlignment="1">
      <alignment vertical="center"/>
    </xf>
    <xf numFmtId="0" fontId="3" fillId="0" borderId="29" xfId="0" applyFont="1" applyBorder="1" applyAlignment="1">
      <alignment horizontal="center" vertical="center"/>
    </xf>
    <xf numFmtId="176" fontId="3" fillId="0" borderId="0" xfId="0" applyNumberFormat="1" applyFont="1" applyAlignment="1">
      <alignment vertical="center"/>
    </xf>
    <xf numFmtId="0" fontId="3" fillId="0" borderId="38" xfId="0" applyFont="1" applyBorder="1" applyAlignment="1">
      <alignment horizontal="right" vertical="center" wrapText="1"/>
    </xf>
    <xf numFmtId="0" fontId="3" fillId="0" borderId="39" xfId="0" applyFont="1" applyBorder="1" applyAlignment="1">
      <alignment horizontal="right" vertical="center" wrapText="1"/>
    </xf>
    <xf numFmtId="0" fontId="3" fillId="3" borderId="66" xfId="0" applyFont="1" applyFill="1" applyBorder="1" applyAlignment="1">
      <alignment horizontal="center" vertical="center" wrapText="1"/>
    </xf>
    <xf numFmtId="0" fontId="3" fillId="3" borderId="67" xfId="0" applyFont="1" applyFill="1" applyBorder="1" applyAlignment="1">
      <alignment horizontal="center" vertical="center" wrapText="1"/>
    </xf>
    <xf numFmtId="0" fontId="3" fillId="3" borderId="68" xfId="0" applyFont="1" applyFill="1" applyBorder="1" applyAlignment="1">
      <alignment horizontal="center" vertical="center" wrapText="1"/>
    </xf>
    <xf numFmtId="0" fontId="3" fillId="3" borderId="69" xfId="0" applyFont="1" applyFill="1" applyBorder="1" applyAlignment="1">
      <alignment vertical="center" wrapText="1"/>
    </xf>
    <xf numFmtId="0" fontId="3" fillId="0" borderId="23" xfId="0" applyFont="1" applyBorder="1" applyAlignment="1">
      <alignment horizontal="center" vertical="center"/>
    </xf>
    <xf numFmtId="176" fontId="3" fillId="0" borderId="24" xfId="0" applyNumberFormat="1" applyFont="1" applyBorder="1" applyAlignment="1">
      <alignment vertical="center"/>
    </xf>
    <xf numFmtId="176" fontId="3" fillId="0" borderId="22" xfId="0" applyNumberFormat="1" applyFont="1" applyBorder="1" applyAlignment="1">
      <alignment vertical="center"/>
    </xf>
    <xf numFmtId="0" fontId="3" fillId="0" borderId="23" xfId="0" applyFont="1" applyBorder="1" applyAlignment="1">
      <alignment horizontal="right" vertical="center" wrapText="1"/>
    </xf>
    <xf numFmtId="0" fontId="3" fillId="0" borderId="24" xfId="0" applyFont="1" applyBorder="1" applyAlignment="1">
      <alignment horizontal="right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176" fontId="3" fillId="0" borderId="39" xfId="0" applyNumberFormat="1" applyFont="1" applyBorder="1" applyAlignment="1">
      <alignment vertical="center"/>
    </xf>
    <xf numFmtId="176" fontId="3" fillId="0" borderId="70" xfId="0" applyNumberFormat="1" applyFont="1" applyBorder="1" applyAlignment="1">
      <alignment vertical="center"/>
    </xf>
    <xf numFmtId="0" fontId="3" fillId="3" borderId="49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center" wrapText="1"/>
    </xf>
    <xf numFmtId="0" fontId="3" fillId="3" borderId="51" xfId="0" applyFont="1" applyFill="1" applyBorder="1" applyAlignment="1">
      <alignment horizontal="center" vertical="center" wrapText="1"/>
    </xf>
    <xf numFmtId="176" fontId="3" fillId="0" borderId="31" xfId="0" applyNumberFormat="1" applyFont="1" applyBorder="1" applyAlignment="1">
      <alignment horizontal="center" vertical="center"/>
    </xf>
    <xf numFmtId="176" fontId="3" fillId="0" borderId="32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176" fontId="3" fillId="4" borderId="71" xfId="0" applyNumberFormat="1" applyFont="1" applyFill="1" applyBorder="1" applyAlignment="1" applyProtection="1">
      <alignment vertical="center"/>
      <protection locked="0"/>
    </xf>
    <xf numFmtId="176" fontId="3" fillId="4" borderId="37" xfId="0" applyNumberFormat="1" applyFont="1" applyFill="1" applyBorder="1" applyAlignment="1" applyProtection="1">
      <alignment vertical="center"/>
      <protection locked="0"/>
    </xf>
    <xf numFmtId="0" fontId="3" fillId="0" borderId="72" xfId="0" applyFont="1" applyBorder="1" applyAlignment="1">
      <alignment horizontal="right" vertical="center" wrapText="1"/>
    </xf>
    <xf numFmtId="0" fontId="3" fillId="0" borderId="73" xfId="0" applyFont="1" applyBorder="1" applyAlignment="1">
      <alignment horizontal="right" vertical="center" wrapText="1"/>
    </xf>
    <xf numFmtId="0" fontId="3" fillId="3" borderId="73" xfId="0" applyFont="1" applyFill="1" applyBorder="1" applyAlignment="1">
      <alignment horizontal="center" vertical="center" wrapText="1"/>
    </xf>
    <xf numFmtId="0" fontId="3" fillId="3" borderId="57" xfId="0" applyFont="1" applyFill="1" applyBorder="1" applyAlignment="1">
      <alignment horizontal="center" vertical="center" wrapText="1"/>
    </xf>
    <xf numFmtId="176" fontId="3" fillId="0" borderId="71" xfId="0" applyNumberFormat="1" applyFont="1" applyBorder="1" applyAlignment="1">
      <alignment vertical="center"/>
    </xf>
    <xf numFmtId="176" fontId="3" fillId="0" borderId="37" xfId="0" applyNumberFormat="1" applyFont="1" applyBorder="1" applyAlignment="1">
      <alignment vertical="center"/>
    </xf>
    <xf numFmtId="0" fontId="3" fillId="3" borderId="74" xfId="0" applyFont="1" applyFill="1" applyBorder="1" applyAlignment="1">
      <alignment horizontal="center" vertical="center" wrapText="1"/>
    </xf>
    <xf numFmtId="0" fontId="3" fillId="0" borderId="72" xfId="0" applyFont="1" applyBorder="1" applyAlignment="1">
      <alignment horizontal="center" vertical="center"/>
    </xf>
    <xf numFmtId="0" fontId="3" fillId="4" borderId="73" xfId="0" applyFont="1" applyFill="1" applyBorder="1" applyAlignment="1" applyProtection="1">
      <alignment horizontal="center" vertical="center"/>
      <protection locked="0"/>
    </xf>
    <xf numFmtId="0" fontId="3" fillId="0" borderId="73" xfId="0" applyFont="1" applyBorder="1" applyAlignment="1">
      <alignment horizontal="center" vertical="center"/>
    </xf>
    <xf numFmtId="176" fontId="3" fillId="0" borderId="26" xfId="0" applyNumberFormat="1" applyFont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 wrapText="1"/>
    </xf>
    <xf numFmtId="0" fontId="3" fillId="3" borderId="27" xfId="0" applyFont="1" applyFill="1" applyBorder="1" applyAlignment="1">
      <alignment vertical="center" wrapText="1"/>
    </xf>
    <xf numFmtId="0" fontId="3" fillId="3" borderId="64" xfId="0" applyFont="1" applyFill="1" applyBorder="1" applyAlignment="1">
      <alignment horizontal="center" vertical="center" wrapText="1"/>
    </xf>
    <xf numFmtId="176" fontId="3" fillId="0" borderId="71" xfId="0" applyNumberFormat="1" applyFont="1" applyBorder="1" applyAlignment="1">
      <alignment horizontal="right" vertical="center"/>
    </xf>
    <xf numFmtId="176" fontId="3" fillId="0" borderId="37" xfId="0" applyNumberFormat="1" applyFont="1" applyBorder="1" applyAlignment="1">
      <alignment horizontal="right" vertical="center"/>
    </xf>
    <xf numFmtId="0" fontId="3" fillId="0" borderId="75" xfId="0" applyFont="1" applyBorder="1" applyAlignment="1">
      <alignment horizontal="center" vertical="center"/>
    </xf>
    <xf numFmtId="176" fontId="3" fillId="0" borderId="76" xfId="0" applyNumberFormat="1" applyFont="1" applyBorder="1" applyAlignment="1">
      <alignment vertical="center"/>
    </xf>
    <xf numFmtId="176" fontId="3" fillId="0" borderId="52" xfId="0" applyNumberFormat="1" applyFont="1" applyBorder="1" applyAlignment="1">
      <alignment vertical="center"/>
    </xf>
    <xf numFmtId="0" fontId="3" fillId="0" borderId="77" xfId="0" applyFont="1" applyBorder="1" applyAlignment="1">
      <alignment horizontal="center" vertical="center"/>
    </xf>
    <xf numFmtId="0" fontId="3" fillId="4" borderId="78" xfId="0" applyFont="1" applyFill="1" applyBorder="1" applyAlignment="1" applyProtection="1">
      <alignment horizontal="center" vertical="center"/>
      <protection locked="0"/>
    </xf>
    <xf numFmtId="0" fontId="3" fillId="0" borderId="78" xfId="0" applyFont="1" applyBorder="1" applyAlignment="1">
      <alignment horizontal="center" vertical="center"/>
    </xf>
    <xf numFmtId="176" fontId="3" fillId="0" borderId="78" xfId="0" applyNumberFormat="1" applyFont="1" applyBorder="1" applyAlignment="1">
      <alignment vertical="center"/>
    </xf>
    <xf numFmtId="0" fontId="3" fillId="0" borderId="57" xfId="0" applyFont="1" applyBorder="1" applyAlignment="1">
      <alignment horizontal="center" vertical="center"/>
    </xf>
    <xf numFmtId="0" fontId="3" fillId="3" borderId="73" xfId="0" applyFont="1" applyFill="1" applyBorder="1" applyAlignment="1">
      <alignment vertical="center"/>
    </xf>
    <xf numFmtId="0" fontId="3" fillId="3" borderId="40" xfId="0" applyFont="1" applyFill="1" applyBorder="1" applyAlignment="1">
      <alignment vertical="center" wrapText="1"/>
    </xf>
    <xf numFmtId="0" fontId="3" fillId="0" borderId="79" xfId="0" applyFont="1" applyBorder="1" applyAlignment="1">
      <alignment horizontal="center" vertical="center"/>
    </xf>
    <xf numFmtId="176" fontId="3" fillId="0" borderId="80" xfId="0" applyNumberFormat="1" applyFont="1" applyBorder="1" applyAlignment="1">
      <alignment vertical="center"/>
    </xf>
    <xf numFmtId="176" fontId="3" fillId="0" borderId="59" xfId="0" applyNumberFormat="1" applyFont="1" applyBorder="1" applyAlignment="1">
      <alignment vertical="center"/>
    </xf>
    <xf numFmtId="0" fontId="3" fillId="0" borderId="81" xfId="0" applyFont="1" applyBorder="1" applyAlignment="1">
      <alignment horizontal="center" vertical="center"/>
    </xf>
    <xf numFmtId="0" fontId="3" fillId="4" borderId="82" xfId="0" applyFont="1" applyFill="1" applyBorder="1" applyAlignment="1" applyProtection="1">
      <alignment horizontal="center" vertical="center"/>
      <protection locked="0"/>
    </xf>
    <xf numFmtId="0" fontId="3" fillId="0" borderId="82" xfId="0" applyFont="1" applyBorder="1" applyAlignment="1">
      <alignment horizontal="center" vertical="center"/>
    </xf>
    <xf numFmtId="176" fontId="3" fillId="0" borderId="82" xfId="0" applyNumberFormat="1" applyFont="1" applyBorder="1" applyAlignment="1">
      <alignment vertical="center"/>
    </xf>
    <xf numFmtId="0" fontId="3" fillId="0" borderId="64" xfId="0" applyFont="1" applyBorder="1" applyAlignment="1">
      <alignment horizontal="center" vertical="center" wrapText="1"/>
    </xf>
    <xf numFmtId="0" fontId="3" fillId="3" borderId="83" xfId="0" applyFont="1" applyFill="1" applyBorder="1" applyAlignment="1">
      <alignment vertical="center" wrapText="1"/>
    </xf>
    <xf numFmtId="0" fontId="3" fillId="3" borderId="57" xfId="0" applyFont="1" applyFill="1" applyBorder="1" applyAlignment="1">
      <alignment vertical="center"/>
    </xf>
    <xf numFmtId="0" fontId="3" fillId="3" borderId="74" xfId="0" applyFont="1" applyFill="1" applyBorder="1" applyAlignment="1">
      <alignment vertical="center"/>
    </xf>
    <xf numFmtId="0" fontId="3" fillId="3" borderId="64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 wrapText="1"/>
    </xf>
    <xf numFmtId="0" fontId="3" fillId="3" borderId="57" xfId="0" applyFont="1" applyFill="1" applyBorder="1" applyAlignment="1">
      <alignment vertical="center" wrapText="1"/>
    </xf>
    <xf numFmtId="0" fontId="3" fillId="3" borderId="74" xfId="0" applyFont="1" applyFill="1" applyBorder="1" applyAlignment="1">
      <alignment vertical="center" wrapText="1"/>
    </xf>
    <xf numFmtId="0" fontId="3" fillId="0" borderId="84" xfId="0" applyFont="1" applyBorder="1" applyAlignment="1">
      <alignment horizontal="center" vertical="center"/>
    </xf>
    <xf numFmtId="176" fontId="3" fillId="0" borderId="85" xfId="0" applyNumberFormat="1" applyFont="1" applyBorder="1" applyAlignment="1">
      <alignment vertical="center"/>
    </xf>
    <xf numFmtId="176" fontId="3" fillId="0" borderId="86" xfId="0" applyNumberFormat="1" applyFont="1" applyBorder="1" applyAlignment="1">
      <alignment vertical="center"/>
    </xf>
    <xf numFmtId="0" fontId="3" fillId="0" borderId="87" xfId="0" applyFont="1" applyBorder="1" applyAlignment="1">
      <alignment horizontal="center" vertical="center"/>
    </xf>
    <xf numFmtId="0" fontId="3" fillId="4" borderId="88" xfId="0" applyFont="1" applyFill="1" applyBorder="1" applyAlignment="1" applyProtection="1">
      <alignment horizontal="center" vertical="center"/>
      <protection locked="0"/>
    </xf>
    <xf numFmtId="0" fontId="3" fillId="0" borderId="88" xfId="0" applyFont="1" applyBorder="1" applyAlignment="1">
      <alignment horizontal="center" vertical="center"/>
    </xf>
    <xf numFmtId="176" fontId="3" fillId="0" borderId="88" xfId="0" applyNumberFormat="1" applyFont="1" applyBorder="1" applyAlignment="1">
      <alignment vertical="center"/>
    </xf>
    <xf numFmtId="0" fontId="3" fillId="0" borderId="74" xfId="0" applyFont="1" applyBorder="1" applyAlignment="1">
      <alignment horizontal="center" vertical="center"/>
    </xf>
    <xf numFmtId="0" fontId="3" fillId="0" borderId="89" xfId="0" applyFont="1" applyBorder="1" applyAlignment="1">
      <alignment horizontal="center" vertical="center"/>
    </xf>
    <xf numFmtId="0" fontId="3" fillId="0" borderId="90" xfId="0" applyFont="1" applyBorder="1" applyAlignment="1">
      <alignment horizontal="center" vertical="center"/>
    </xf>
    <xf numFmtId="0" fontId="3" fillId="4" borderId="91" xfId="0" applyFont="1" applyFill="1" applyBorder="1" applyAlignment="1" applyProtection="1">
      <alignment horizontal="center" vertical="center"/>
      <protection locked="0"/>
    </xf>
    <xf numFmtId="0" fontId="3" fillId="0" borderId="91" xfId="0" applyFont="1" applyBorder="1" applyAlignment="1">
      <alignment horizontal="center" vertical="center"/>
    </xf>
    <xf numFmtId="176" fontId="3" fillId="0" borderId="91" xfId="0" applyNumberFormat="1" applyFont="1" applyBorder="1" applyAlignment="1">
      <alignment vertical="center"/>
    </xf>
    <xf numFmtId="0" fontId="3" fillId="0" borderId="74" xfId="0" applyFont="1" applyBorder="1" applyAlignment="1">
      <alignment horizontal="center" vertical="center" wrapText="1"/>
    </xf>
    <xf numFmtId="0" fontId="3" fillId="0" borderId="92" xfId="0" applyFont="1" applyBorder="1" applyAlignment="1">
      <alignment horizontal="center" vertical="center"/>
    </xf>
    <xf numFmtId="0" fontId="3" fillId="0" borderId="93" xfId="0" applyFont="1" applyBorder="1" applyAlignment="1">
      <alignment horizontal="center" vertical="center"/>
    </xf>
    <xf numFmtId="0" fontId="3" fillId="4" borderId="94" xfId="0" applyFont="1" applyFill="1" applyBorder="1" applyAlignment="1" applyProtection="1">
      <alignment horizontal="center" vertical="center"/>
      <protection locked="0"/>
    </xf>
    <xf numFmtId="0" fontId="3" fillId="0" borderId="94" xfId="0" applyFont="1" applyBorder="1" applyAlignment="1">
      <alignment horizontal="center" vertical="center"/>
    </xf>
    <xf numFmtId="176" fontId="3" fillId="0" borderId="94" xfId="0" applyNumberFormat="1" applyFont="1" applyBorder="1" applyAlignment="1">
      <alignment vertical="center"/>
    </xf>
    <xf numFmtId="176" fontId="3" fillId="0" borderId="95" xfId="0" applyNumberFormat="1" applyFont="1" applyBorder="1" applyAlignment="1">
      <alignment vertical="center"/>
    </xf>
    <xf numFmtId="176" fontId="3" fillId="0" borderId="96" xfId="0" applyNumberFormat="1" applyFont="1" applyBorder="1" applyAlignment="1">
      <alignment vertical="center"/>
    </xf>
    <xf numFmtId="0" fontId="3" fillId="0" borderId="97" xfId="0" applyFont="1" applyBorder="1" applyAlignment="1">
      <alignment horizontal="center" vertical="center"/>
    </xf>
    <xf numFmtId="0" fontId="3" fillId="0" borderId="21" xfId="0" applyFont="1" applyBorder="1" applyAlignment="1">
      <alignment horizontal="right" vertical="center"/>
    </xf>
    <xf numFmtId="0" fontId="3" fillId="0" borderId="71" xfId="0" applyFont="1" applyBorder="1" applyAlignment="1">
      <alignment horizontal="right" vertical="center"/>
    </xf>
    <xf numFmtId="0" fontId="3" fillId="0" borderId="27" xfId="0" applyFont="1" applyBorder="1" applyAlignment="1">
      <alignment horizontal="right" vertical="center"/>
    </xf>
    <xf numFmtId="49" fontId="3" fillId="0" borderId="98" xfId="0" applyNumberFormat="1" applyFont="1" applyBorder="1" applyAlignment="1">
      <alignment horizontal="center" vertical="center"/>
    </xf>
    <xf numFmtId="49" fontId="3" fillId="0" borderId="99" xfId="0" applyNumberFormat="1" applyFont="1" applyBorder="1" applyAlignment="1">
      <alignment horizontal="center" vertical="center"/>
    </xf>
    <xf numFmtId="49" fontId="3" fillId="0" borderId="100" xfId="0" applyNumberFormat="1" applyFont="1" applyBorder="1" applyAlignment="1">
      <alignment horizontal="center" vertical="center"/>
    </xf>
    <xf numFmtId="176" fontId="3" fillId="0" borderId="43" xfId="0" applyNumberFormat="1" applyFont="1" applyBorder="1" applyAlignment="1">
      <alignment horizontal="center" vertical="center"/>
    </xf>
    <xf numFmtId="176" fontId="3" fillId="0" borderId="101" xfId="0" applyNumberFormat="1" applyFont="1" applyBorder="1" applyAlignment="1" applyProtection="1">
      <alignment vertical="center"/>
      <protection locked="0"/>
    </xf>
    <xf numFmtId="0" fontId="3" fillId="0" borderId="102" xfId="0" applyFont="1" applyBorder="1" applyAlignment="1">
      <alignment horizontal="center" vertical="center"/>
    </xf>
    <xf numFmtId="176" fontId="3" fillId="4" borderId="103" xfId="0" applyNumberFormat="1" applyFont="1" applyFill="1" applyBorder="1" applyAlignment="1" applyProtection="1">
      <alignment vertical="center"/>
      <protection locked="0"/>
    </xf>
    <xf numFmtId="176" fontId="3" fillId="0" borderId="104" xfId="0" applyNumberFormat="1" applyFont="1" applyBorder="1" applyAlignment="1" applyProtection="1">
      <alignment vertical="center"/>
      <protection locked="0"/>
    </xf>
    <xf numFmtId="0" fontId="3" fillId="0" borderId="41" xfId="0" applyFont="1" applyBorder="1" applyAlignment="1">
      <alignment horizontal="right" vertical="center"/>
    </xf>
    <xf numFmtId="0" fontId="3" fillId="0" borderId="105" xfId="0" applyFont="1" applyBorder="1" applyAlignment="1">
      <alignment horizontal="right" vertical="center"/>
    </xf>
    <xf numFmtId="0" fontId="3" fillId="0" borderId="47" xfId="0" applyFont="1" applyBorder="1" applyAlignment="1">
      <alignment horizontal="right" vertical="center"/>
    </xf>
    <xf numFmtId="0" fontId="3" fillId="3" borderId="106" xfId="0" applyFont="1" applyFill="1" applyBorder="1" applyAlignment="1">
      <alignment vertical="center"/>
    </xf>
    <xf numFmtId="0" fontId="3" fillId="3" borderId="44" xfId="0" applyFont="1" applyFill="1" applyBorder="1" applyAlignment="1">
      <alignment vertical="center"/>
    </xf>
    <xf numFmtId="0" fontId="3" fillId="3" borderId="107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/>
    </xf>
    <xf numFmtId="176" fontId="3" fillId="0" borderId="10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vertical="center"/>
    </xf>
    <xf numFmtId="0" fontId="3" fillId="0" borderId="108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76" fontId="3" fillId="0" borderId="109" xfId="0" applyNumberFormat="1" applyFont="1" applyBorder="1" applyAlignment="1" applyProtection="1">
      <alignment vertical="center"/>
      <protection locked="0"/>
    </xf>
    <xf numFmtId="0" fontId="3" fillId="0" borderId="110" xfId="0" applyFont="1" applyBorder="1" applyAlignment="1">
      <alignment horizontal="center" vertical="center"/>
    </xf>
    <xf numFmtId="176" fontId="3" fillId="4" borderId="111" xfId="0" applyNumberFormat="1" applyFont="1" applyFill="1" applyBorder="1" applyAlignment="1" applyProtection="1">
      <alignment vertical="center"/>
      <protection locked="0"/>
    </xf>
    <xf numFmtId="176" fontId="3" fillId="0" borderId="112" xfId="0" applyNumberFormat="1" applyFont="1" applyBorder="1" applyAlignment="1" applyProtection="1">
      <alignment vertical="center"/>
      <protection locked="0"/>
    </xf>
    <xf numFmtId="0" fontId="3" fillId="0" borderId="7" xfId="0" applyFont="1" applyBorder="1" applyAlignment="1">
      <alignment horizontal="right" vertical="center"/>
    </xf>
    <xf numFmtId="0" fontId="3" fillId="0" borderId="113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3" borderId="12" xfId="0" applyFont="1" applyFill="1" applyBorder="1" applyAlignment="1">
      <alignment vertical="center"/>
    </xf>
    <xf numFmtId="0" fontId="3" fillId="3" borderId="113" xfId="0" applyFont="1" applyFill="1" applyBorder="1" applyAlignment="1">
      <alignment vertical="center"/>
    </xf>
    <xf numFmtId="0" fontId="3" fillId="3" borderId="114" xfId="0" applyFont="1" applyFill="1" applyBorder="1" applyAlignment="1">
      <alignment vertical="center"/>
    </xf>
    <xf numFmtId="0" fontId="3" fillId="2" borderId="43" xfId="0" applyFont="1" applyFill="1" applyBorder="1" applyAlignment="1">
      <alignment horizontal="center" vertical="center"/>
    </xf>
    <xf numFmtId="176" fontId="3" fillId="2" borderId="115" xfId="0" applyNumberFormat="1" applyFont="1" applyFill="1" applyBorder="1" applyAlignment="1">
      <alignment vertical="center"/>
    </xf>
    <xf numFmtId="176" fontId="3" fillId="0" borderId="44" xfId="0" applyNumberFormat="1" applyFont="1" applyBorder="1" applyAlignment="1">
      <alignment vertical="center"/>
    </xf>
    <xf numFmtId="176" fontId="3" fillId="0" borderId="45" xfId="0" applyNumberFormat="1" applyFont="1" applyBorder="1" applyAlignment="1">
      <alignment vertical="center"/>
    </xf>
    <xf numFmtId="0" fontId="3" fillId="0" borderId="106" xfId="0" applyFont="1" applyBorder="1" applyAlignment="1">
      <alignment horizontal="center" vertical="center"/>
    </xf>
    <xf numFmtId="49" fontId="3" fillId="0" borderId="107" xfId="0" applyNumberFormat="1" applyFont="1" applyBorder="1" applyAlignment="1">
      <alignment horizontal="center" vertical="center"/>
    </xf>
    <xf numFmtId="0" fontId="3" fillId="3" borderId="46" xfId="0" applyFont="1" applyFill="1" applyBorder="1" applyAlignment="1">
      <alignment vertical="center"/>
    </xf>
    <xf numFmtId="0" fontId="3" fillId="3" borderId="105" xfId="0" applyFont="1" applyFill="1" applyBorder="1" applyAlignment="1">
      <alignment vertical="center"/>
    </xf>
    <xf numFmtId="0" fontId="3" fillId="3" borderId="42" xfId="0" applyFont="1" applyFill="1" applyBorder="1" applyAlignment="1">
      <alignment vertical="center"/>
    </xf>
    <xf numFmtId="0" fontId="3" fillId="5" borderId="43" xfId="0" applyFont="1" applyFill="1" applyBorder="1" applyAlignment="1">
      <alignment horizontal="center" vertical="center"/>
    </xf>
    <xf numFmtId="0" fontId="3" fillId="5" borderId="115" xfId="0" applyFont="1" applyFill="1" applyBorder="1" applyAlignment="1">
      <alignment horizontal="center" vertical="center"/>
    </xf>
    <xf numFmtId="176" fontId="3" fillId="5" borderId="43" xfId="0" applyNumberFormat="1" applyFont="1" applyFill="1" applyBorder="1" applyAlignment="1">
      <alignment horizontal="center" vertical="center"/>
    </xf>
    <xf numFmtId="176" fontId="3" fillId="5" borderId="44" xfId="0" applyNumberFormat="1" applyFont="1" applyFill="1" applyBorder="1" applyAlignment="1">
      <alignment horizontal="center" vertical="center"/>
    </xf>
    <xf numFmtId="176" fontId="3" fillId="5" borderId="45" xfId="0" applyNumberFormat="1" applyFont="1" applyFill="1" applyBorder="1" applyAlignment="1">
      <alignment horizontal="center" vertical="center"/>
    </xf>
    <xf numFmtId="0" fontId="3" fillId="5" borderId="106" xfId="0" applyFont="1" applyFill="1" applyBorder="1" applyAlignment="1">
      <alignment horizontal="center" vertical="center"/>
    </xf>
    <xf numFmtId="0" fontId="3" fillId="5" borderId="45" xfId="0" applyFont="1" applyFill="1" applyBorder="1" applyAlignment="1">
      <alignment horizontal="center" vertical="center"/>
    </xf>
    <xf numFmtId="0" fontId="3" fillId="5" borderId="107" xfId="0" applyFont="1" applyFill="1" applyBorder="1" applyAlignment="1">
      <alignment horizontal="center" vertical="center"/>
    </xf>
    <xf numFmtId="0" fontId="3" fillId="5" borderId="44" xfId="0" applyFont="1" applyFill="1" applyBorder="1" applyAlignment="1">
      <alignment horizontal="center" vertical="center"/>
    </xf>
    <xf numFmtId="0" fontId="3" fillId="5" borderId="116" xfId="0" applyFont="1" applyFill="1" applyBorder="1" applyAlignment="1">
      <alignment horizontal="center" vertical="center"/>
    </xf>
    <xf numFmtId="0" fontId="3" fillId="5" borderId="107" xfId="0" applyFont="1" applyFill="1" applyBorder="1" applyAlignment="1">
      <alignment horizontal="center" vertical="center"/>
    </xf>
    <xf numFmtId="0" fontId="3" fillId="5" borderId="11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331694</xdr:colOff>
      <xdr:row>0</xdr:row>
      <xdr:rowOff>161363</xdr:rowOff>
    </xdr:from>
    <xdr:ext cx="2411506" cy="56451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4D75311-9890-4493-97D2-A5137925D1D8}"/>
            </a:ext>
          </a:extLst>
        </xdr:cNvPr>
        <xdr:cNvSpPr txBox="1"/>
      </xdr:nvSpPr>
      <xdr:spPr>
        <a:xfrm>
          <a:off x="17000444" y="161363"/>
          <a:ext cx="2411506" cy="564514"/>
        </a:xfrm>
        <a:prstGeom prst="rect">
          <a:avLst/>
        </a:prstGeom>
        <a:solidFill>
          <a:srgbClr val="FFFFCC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（注意）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黄色セルのみに入力してください。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01C5A-9E34-4CF7-BE2B-62BDCBAA18EA}">
  <sheetPr>
    <tabColor rgb="FFFF0000"/>
  </sheetPr>
  <dimension ref="B1:AA67"/>
  <sheetViews>
    <sheetView tabSelected="1" view="pageBreakPreview" zoomScale="85" zoomScaleNormal="55" zoomScaleSheetLayoutView="85" workbookViewId="0">
      <selection activeCell="N7" sqref="N7"/>
    </sheetView>
  </sheetViews>
  <sheetFormatPr defaultColWidth="8.75" defaultRowHeight="19.149999999999999" customHeight="1" x14ac:dyDescent="0.4"/>
  <cols>
    <col min="1" max="1" width="8.75" style="1"/>
    <col min="2" max="3" width="9.25" style="1" customWidth="1"/>
    <col min="4" max="4" width="10" style="1" customWidth="1"/>
    <col min="5" max="5" width="13.625" style="1" customWidth="1"/>
    <col min="6" max="6" width="10.75" style="1" bestFit="1" customWidth="1"/>
    <col min="7" max="7" width="7" style="1" customWidth="1"/>
    <col min="8" max="8" width="4.25" style="2" bestFit="1" customWidth="1"/>
    <col min="9" max="9" width="8.875" style="4" bestFit="1" customWidth="1"/>
    <col min="10" max="10" width="8.875" style="2" bestFit="1" customWidth="1"/>
    <col min="11" max="11" width="11.5" style="1" customWidth="1"/>
    <col min="12" max="12" width="5.25" style="2" bestFit="1" customWidth="1"/>
    <col min="13" max="13" width="10.75" style="1" bestFit="1" customWidth="1"/>
    <col min="14" max="14" width="11.5" style="1" customWidth="1"/>
    <col min="15" max="15" width="3.25" style="2" bestFit="1" customWidth="1"/>
    <col min="16" max="16" width="13.25" style="2" customWidth="1"/>
    <col min="17" max="17" width="3.875" style="2" bestFit="1" customWidth="1"/>
    <col min="18" max="18" width="7" style="2" customWidth="1"/>
    <col min="19" max="19" width="11.5" style="1" customWidth="1"/>
    <col min="20" max="20" width="3.25" style="2" bestFit="1" customWidth="1"/>
    <col min="21" max="21" width="3.25" style="2" customWidth="1"/>
    <col min="22" max="22" width="10.75" style="4" bestFit="1" customWidth="1"/>
    <col min="23" max="23" width="3.25" style="3" bestFit="1" customWidth="1"/>
    <col min="24" max="24" width="11.5" style="1" customWidth="1"/>
    <col min="25" max="25" width="3.25" style="2" bestFit="1" customWidth="1"/>
    <col min="26" max="26" width="8.75" style="1"/>
    <col min="27" max="27" width="8.75" style="2"/>
    <col min="28" max="16384" width="8.75" style="1"/>
  </cols>
  <sheetData>
    <row r="1" spans="2:25" ht="19.149999999999999" customHeight="1" x14ac:dyDescent="0.4">
      <c r="B1" s="5" t="s">
        <v>77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3" spans="2:25" ht="19.149999999999999" customHeight="1" x14ac:dyDescent="0.4">
      <c r="B3" s="243" t="s">
        <v>76</v>
      </c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243"/>
      <c r="W3" s="243"/>
      <c r="X3" s="243"/>
      <c r="Y3" s="243"/>
    </row>
    <row r="4" spans="2:25" ht="19.149999999999999" customHeight="1" thickBot="1" x14ac:dyDescent="0.45"/>
    <row r="5" spans="2:25" s="2" customFormat="1" ht="19.149999999999999" customHeight="1" thickBot="1" x14ac:dyDescent="0.45">
      <c r="B5" s="232" t="s">
        <v>75</v>
      </c>
      <c r="C5" s="236"/>
      <c r="D5" s="242" t="s">
        <v>74</v>
      </c>
      <c r="E5" s="242"/>
      <c r="F5" s="242"/>
      <c r="G5" s="237" t="s">
        <v>73</v>
      </c>
      <c r="H5" s="239"/>
      <c r="I5" s="239"/>
      <c r="J5" s="236"/>
      <c r="K5" s="242" t="s">
        <v>72</v>
      </c>
      <c r="L5" s="240"/>
      <c r="M5" s="241" t="s">
        <v>71</v>
      </c>
      <c r="N5" s="239"/>
      <c r="O5" s="240"/>
      <c r="P5" s="239" t="s">
        <v>70</v>
      </c>
      <c r="Q5" s="231"/>
      <c r="R5" s="238" t="s">
        <v>69</v>
      </c>
      <c r="S5" s="237" t="s">
        <v>68</v>
      </c>
      <c r="T5" s="236"/>
      <c r="U5" s="235" t="s">
        <v>67</v>
      </c>
      <c r="V5" s="234"/>
      <c r="W5" s="233"/>
      <c r="X5" s="232" t="s">
        <v>66</v>
      </c>
      <c r="Y5" s="231"/>
    </row>
    <row r="6" spans="2:25" ht="19.149999999999999" customHeight="1" x14ac:dyDescent="0.4">
      <c r="B6" s="230" t="s">
        <v>65</v>
      </c>
      <c r="C6" s="229"/>
      <c r="D6" s="229"/>
      <c r="E6" s="229"/>
      <c r="F6" s="228"/>
      <c r="G6" s="203" t="s">
        <v>17</v>
      </c>
      <c r="H6" s="202"/>
      <c r="I6" s="202"/>
      <c r="J6" s="202"/>
      <c r="K6" s="202"/>
      <c r="L6" s="201"/>
      <c r="M6" s="200" t="s">
        <v>16</v>
      </c>
      <c r="N6" s="199"/>
      <c r="O6" s="198" t="s">
        <v>6</v>
      </c>
      <c r="P6" s="197">
        <f>IFERROR(MIN(N6:N7),0)</f>
        <v>0</v>
      </c>
      <c r="Q6" s="196" t="s">
        <v>6</v>
      </c>
      <c r="R6" s="227" t="s">
        <v>64</v>
      </c>
      <c r="S6" s="225">
        <f>ROUNDDOWN(N6*2/3,0)</f>
        <v>0</v>
      </c>
      <c r="T6" s="226" t="s">
        <v>6</v>
      </c>
      <c r="U6" s="225">
        <v>150000</v>
      </c>
      <c r="V6" s="224"/>
      <c r="W6" s="196" t="s">
        <v>6</v>
      </c>
      <c r="X6" s="223">
        <f>ROUNDDOWN(IF(S6&gt;U6,U6,S6),-3)</f>
        <v>0</v>
      </c>
      <c r="Y6" s="222" t="s">
        <v>6</v>
      </c>
    </row>
    <row r="7" spans="2:25" ht="19.149999999999999" customHeight="1" thickBot="1" x14ac:dyDescent="0.45">
      <c r="B7" s="221"/>
      <c r="C7" s="220"/>
      <c r="D7" s="220"/>
      <c r="E7" s="220"/>
      <c r="F7" s="219"/>
      <c r="G7" s="218"/>
      <c r="H7" s="217"/>
      <c r="I7" s="217"/>
      <c r="J7" s="217"/>
      <c r="K7" s="217"/>
      <c r="L7" s="216"/>
      <c r="M7" s="215" t="s">
        <v>15</v>
      </c>
      <c r="N7" s="214"/>
      <c r="O7" s="213"/>
      <c r="P7" s="212"/>
      <c r="Q7" s="24"/>
      <c r="R7" s="211"/>
      <c r="S7" s="209"/>
      <c r="T7" s="210"/>
      <c r="U7" s="209"/>
      <c r="V7" s="208"/>
      <c r="W7" s="24"/>
      <c r="X7" s="17"/>
      <c r="Y7" s="207"/>
    </row>
    <row r="8" spans="2:25" ht="19.149999999999999" customHeight="1" x14ac:dyDescent="0.4">
      <c r="B8" s="206" t="s">
        <v>63</v>
      </c>
      <c r="C8" s="205" t="s">
        <v>62</v>
      </c>
      <c r="D8" s="205"/>
      <c r="E8" s="205"/>
      <c r="F8" s="204"/>
      <c r="G8" s="203" t="s">
        <v>17</v>
      </c>
      <c r="H8" s="202"/>
      <c r="I8" s="202"/>
      <c r="J8" s="202"/>
      <c r="K8" s="202"/>
      <c r="L8" s="201"/>
      <c r="M8" s="200" t="s">
        <v>16</v>
      </c>
      <c r="N8" s="199"/>
      <c r="O8" s="198" t="s">
        <v>6</v>
      </c>
      <c r="P8" s="197">
        <f>IFERROR(MIN(N8:N9),0)</f>
        <v>0</v>
      </c>
      <c r="Q8" s="196" t="s">
        <v>6</v>
      </c>
      <c r="R8" s="195"/>
      <c r="S8" s="194"/>
      <c r="T8" s="194"/>
      <c r="U8" s="194"/>
      <c r="V8" s="194"/>
      <c r="W8" s="194"/>
      <c r="X8" s="194"/>
      <c r="Y8" s="193"/>
    </row>
    <row r="9" spans="2:25" ht="19.149999999999999" customHeight="1" x14ac:dyDescent="0.4">
      <c r="B9" s="53"/>
      <c r="C9" s="82"/>
      <c r="D9" s="82"/>
      <c r="E9" s="82"/>
      <c r="F9" s="81"/>
      <c r="G9" s="192"/>
      <c r="H9" s="191"/>
      <c r="I9" s="191"/>
      <c r="J9" s="191"/>
      <c r="K9" s="191"/>
      <c r="L9" s="190"/>
      <c r="M9" s="78" t="s">
        <v>15</v>
      </c>
      <c r="N9" s="77"/>
      <c r="O9" s="189"/>
      <c r="P9" s="75"/>
      <c r="Q9" s="74"/>
      <c r="R9" s="86"/>
      <c r="S9" s="85"/>
      <c r="T9" s="85"/>
      <c r="U9" s="85"/>
      <c r="V9" s="85"/>
      <c r="W9" s="85"/>
      <c r="X9" s="85"/>
      <c r="Y9" s="84"/>
    </row>
    <row r="10" spans="2:25" ht="19.149999999999999" customHeight="1" x14ac:dyDescent="0.4">
      <c r="B10" s="53"/>
      <c r="C10" s="105" t="s">
        <v>61</v>
      </c>
      <c r="D10" s="131" t="s">
        <v>60</v>
      </c>
      <c r="E10" s="167" t="s">
        <v>59</v>
      </c>
      <c r="F10" s="163" t="s">
        <v>58</v>
      </c>
      <c r="G10" s="181" t="s">
        <v>54</v>
      </c>
      <c r="H10" s="179" t="s">
        <v>51</v>
      </c>
      <c r="I10" s="180">
        <v>72000</v>
      </c>
      <c r="J10" s="179" t="s">
        <v>57</v>
      </c>
      <c r="K10" s="178"/>
      <c r="L10" s="177" t="s">
        <v>56</v>
      </c>
      <c r="M10" s="188">
        <f>ROUNDDOWN(I10*K10,0)</f>
        <v>0</v>
      </c>
      <c r="N10" s="187"/>
      <c r="O10" s="176" t="s">
        <v>6</v>
      </c>
      <c r="P10" s="121"/>
      <c r="Q10" s="120"/>
      <c r="R10" s="86"/>
      <c r="S10" s="85"/>
      <c r="T10" s="85"/>
      <c r="U10" s="85"/>
      <c r="V10" s="85"/>
      <c r="W10" s="85"/>
      <c r="X10" s="85"/>
      <c r="Y10" s="84"/>
    </row>
    <row r="11" spans="2:25" ht="19.149999999999999" customHeight="1" x14ac:dyDescent="0.4">
      <c r="B11" s="53"/>
      <c r="C11" s="105"/>
      <c r="D11" s="131"/>
      <c r="E11" s="167"/>
      <c r="F11" s="163"/>
      <c r="G11" s="175"/>
      <c r="H11" s="173" t="s">
        <v>53</v>
      </c>
      <c r="I11" s="174">
        <v>48000</v>
      </c>
      <c r="J11" s="173" t="s">
        <v>57</v>
      </c>
      <c r="K11" s="172"/>
      <c r="L11" s="171" t="s">
        <v>56</v>
      </c>
      <c r="M11" s="170">
        <f>ROUNDDOWN(I11*K11,0)</f>
        <v>0</v>
      </c>
      <c r="N11" s="169"/>
      <c r="O11" s="168" t="s">
        <v>6</v>
      </c>
      <c r="P11" s="121"/>
      <c r="Q11" s="120"/>
      <c r="R11" s="86"/>
      <c r="S11" s="85"/>
      <c r="T11" s="85"/>
      <c r="U11" s="85"/>
      <c r="V11" s="85"/>
      <c r="W11" s="85"/>
      <c r="X11" s="85"/>
      <c r="Y11" s="84"/>
    </row>
    <row r="12" spans="2:25" ht="19.149999999999999" customHeight="1" x14ac:dyDescent="0.4">
      <c r="B12" s="53"/>
      <c r="C12" s="105"/>
      <c r="D12" s="131"/>
      <c r="E12" s="167"/>
      <c r="F12" s="163"/>
      <c r="G12" s="175"/>
      <c r="H12" s="185" t="s">
        <v>50</v>
      </c>
      <c r="I12" s="186">
        <v>24000</v>
      </c>
      <c r="J12" s="185" t="s">
        <v>57</v>
      </c>
      <c r="K12" s="184"/>
      <c r="L12" s="183" t="s">
        <v>56</v>
      </c>
      <c r="M12" s="145">
        <f>ROUNDDOWN(I12*K12,0)</f>
        <v>0</v>
      </c>
      <c r="N12" s="144"/>
      <c r="O12" s="182" t="s">
        <v>6</v>
      </c>
      <c r="P12" s="121"/>
      <c r="Q12" s="120"/>
      <c r="R12" s="86"/>
      <c r="S12" s="85"/>
      <c r="T12" s="85"/>
      <c r="U12" s="85"/>
      <c r="V12" s="85"/>
      <c r="W12" s="85"/>
      <c r="X12" s="85"/>
      <c r="Y12" s="84"/>
    </row>
    <row r="13" spans="2:25" ht="19.149999999999999" customHeight="1" x14ac:dyDescent="0.4">
      <c r="B13" s="53"/>
      <c r="C13" s="105"/>
      <c r="D13" s="131"/>
      <c r="E13" s="167"/>
      <c r="F13" s="163"/>
      <c r="G13" s="160" t="s">
        <v>41</v>
      </c>
      <c r="H13" s="158" t="s">
        <v>51</v>
      </c>
      <c r="I13" s="159">
        <v>96000</v>
      </c>
      <c r="J13" s="158" t="s">
        <v>57</v>
      </c>
      <c r="K13" s="157"/>
      <c r="L13" s="156" t="s">
        <v>56</v>
      </c>
      <c r="M13" s="155">
        <f>ROUNDDOWN(I13*K13,0)</f>
        <v>0</v>
      </c>
      <c r="N13" s="154"/>
      <c r="O13" s="153" t="s">
        <v>6</v>
      </c>
      <c r="P13" s="121"/>
      <c r="Q13" s="120"/>
      <c r="R13" s="86"/>
      <c r="S13" s="85"/>
      <c r="T13" s="85"/>
      <c r="U13" s="85"/>
      <c r="V13" s="85"/>
      <c r="W13" s="85"/>
      <c r="X13" s="85"/>
      <c r="Y13" s="84"/>
    </row>
    <row r="14" spans="2:25" ht="19.149999999999999" customHeight="1" x14ac:dyDescent="0.4">
      <c r="B14" s="53"/>
      <c r="C14" s="105"/>
      <c r="D14" s="131"/>
      <c r="E14" s="167"/>
      <c r="F14" s="163"/>
      <c r="G14" s="175"/>
      <c r="H14" s="173" t="s">
        <v>53</v>
      </c>
      <c r="I14" s="174">
        <v>72000</v>
      </c>
      <c r="J14" s="173" t="s">
        <v>57</v>
      </c>
      <c r="K14" s="172"/>
      <c r="L14" s="171" t="s">
        <v>56</v>
      </c>
      <c r="M14" s="170">
        <f>ROUNDDOWN(I14*K14,0)</f>
        <v>0</v>
      </c>
      <c r="N14" s="169"/>
      <c r="O14" s="168" t="s">
        <v>6</v>
      </c>
      <c r="P14" s="121"/>
      <c r="Q14" s="120"/>
      <c r="R14" s="86"/>
      <c r="S14" s="85"/>
      <c r="T14" s="85"/>
      <c r="U14" s="85"/>
      <c r="V14" s="85"/>
      <c r="W14" s="85"/>
      <c r="X14" s="85"/>
      <c r="Y14" s="84"/>
    </row>
    <row r="15" spans="2:25" ht="19.149999999999999" customHeight="1" x14ac:dyDescent="0.4">
      <c r="B15" s="53"/>
      <c r="C15" s="105"/>
      <c r="D15" s="131"/>
      <c r="E15" s="167"/>
      <c r="F15" s="162"/>
      <c r="G15" s="150"/>
      <c r="H15" s="148" t="s">
        <v>50</v>
      </c>
      <c r="I15" s="149">
        <v>24000</v>
      </c>
      <c r="J15" s="148" t="s">
        <v>57</v>
      </c>
      <c r="K15" s="147"/>
      <c r="L15" s="146" t="s">
        <v>56</v>
      </c>
      <c r="M15" s="145">
        <f>ROUNDDOWN(I15*K15,0)</f>
        <v>0</v>
      </c>
      <c r="N15" s="144"/>
      <c r="O15" s="143" t="s">
        <v>6</v>
      </c>
      <c r="P15" s="121"/>
      <c r="Q15" s="120"/>
      <c r="R15" s="86"/>
      <c r="S15" s="85"/>
      <c r="T15" s="85"/>
      <c r="U15" s="85"/>
      <c r="V15" s="85"/>
      <c r="W15" s="85"/>
      <c r="X15" s="85"/>
      <c r="Y15" s="84"/>
    </row>
    <row r="16" spans="2:25" ht="19.149999999999999" customHeight="1" x14ac:dyDescent="0.4">
      <c r="B16" s="53"/>
      <c r="C16" s="105"/>
      <c r="D16" s="131"/>
      <c r="E16" s="167"/>
      <c r="F16" s="167" t="s">
        <v>55</v>
      </c>
      <c r="G16" s="181" t="s">
        <v>54</v>
      </c>
      <c r="H16" s="179" t="s">
        <v>51</v>
      </c>
      <c r="I16" s="180">
        <v>184000</v>
      </c>
      <c r="J16" s="179" t="s">
        <v>49</v>
      </c>
      <c r="K16" s="178"/>
      <c r="L16" s="177" t="s">
        <v>48</v>
      </c>
      <c r="M16" s="155">
        <f>ROUNDDOWN(I16*K16,0)</f>
        <v>0</v>
      </c>
      <c r="N16" s="154"/>
      <c r="O16" s="176" t="s">
        <v>6</v>
      </c>
      <c r="P16" s="121"/>
      <c r="Q16" s="120"/>
      <c r="R16" s="86"/>
      <c r="S16" s="85"/>
      <c r="T16" s="85"/>
      <c r="U16" s="85"/>
      <c r="V16" s="85"/>
      <c r="W16" s="85"/>
      <c r="X16" s="85"/>
      <c r="Y16" s="84"/>
    </row>
    <row r="17" spans="2:25" ht="19.149999999999999" customHeight="1" x14ac:dyDescent="0.4">
      <c r="B17" s="53"/>
      <c r="C17" s="105"/>
      <c r="D17" s="131"/>
      <c r="E17" s="167"/>
      <c r="F17" s="167"/>
      <c r="G17" s="175"/>
      <c r="H17" s="173" t="s">
        <v>53</v>
      </c>
      <c r="I17" s="174">
        <v>144000</v>
      </c>
      <c r="J17" s="173" t="s">
        <v>49</v>
      </c>
      <c r="K17" s="172"/>
      <c r="L17" s="171" t="s">
        <v>48</v>
      </c>
      <c r="M17" s="170">
        <f>ROUNDDOWN(I17*K17,0)</f>
        <v>0</v>
      </c>
      <c r="N17" s="169"/>
      <c r="O17" s="168" t="s">
        <v>6</v>
      </c>
      <c r="P17" s="121"/>
      <c r="Q17" s="120"/>
      <c r="R17" s="86"/>
      <c r="S17" s="85"/>
      <c r="T17" s="85"/>
      <c r="U17" s="85"/>
      <c r="V17" s="85"/>
      <c r="W17" s="85"/>
      <c r="X17" s="85"/>
      <c r="Y17" s="84"/>
    </row>
    <row r="18" spans="2:25" ht="19.149999999999999" customHeight="1" x14ac:dyDescent="0.4">
      <c r="B18" s="53"/>
      <c r="C18" s="105"/>
      <c r="D18" s="131"/>
      <c r="E18" s="167"/>
      <c r="F18" s="167"/>
      <c r="G18" s="175"/>
      <c r="H18" s="148" t="s">
        <v>50</v>
      </c>
      <c r="I18" s="149">
        <v>120000</v>
      </c>
      <c r="J18" s="148" t="s">
        <v>49</v>
      </c>
      <c r="K18" s="147"/>
      <c r="L18" s="146" t="s">
        <v>48</v>
      </c>
      <c r="M18" s="145">
        <f>ROUNDDOWN(I18*K18,0)</f>
        <v>0</v>
      </c>
      <c r="N18" s="144"/>
      <c r="O18" s="143" t="s">
        <v>6</v>
      </c>
      <c r="P18" s="121"/>
      <c r="Q18" s="120"/>
      <c r="R18" s="86"/>
      <c r="S18" s="85"/>
      <c r="T18" s="85"/>
      <c r="U18" s="85"/>
      <c r="V18" s="85"/>
      <c r="W18" s="85"/>
      <c r="X18" s="85"/>
      <c r="Y18" s="84"/>
    </row>
    <row r="19" spans="2:25" ht="19.149999999999999" customHeight="1" x14ac:dyDescent="0.4">
      <c r="B19" s="53"/>
      <c r="C19" s="105"/>
      <c r="D19" s="131"/>
      <c r="E19" s="167"/>
      <c r="F19" s="167"/>
      <c r="G19" s="160" t="s">
        <v>41</v>
      </c>
      <c r="H19" s="158" t="s">
        <v>51</v>
      </c>
      <c r="I19" s="159">
        <v>248000</v>
      </c>
      <c r="J19" s="158" t="s">
        <v>49</v>
      </c>
      <c r="K19" s="157"/>
      <c r="L19" s="156" t="s">
        <v>48</v>
      </c>
      <c r="M19" s="155">
        <f>ROUNDDOWN(I19*K19,0)</f>
        <v>0</v>
      </c>
      <c r="N19" s="154"/>
      <c r="O19" s="153" t="s">
        <v>6</v>
      </c>
      <c r="P19" s="121"/>
      <c r="Q19" s="120"/>
      <c r="R19" s="86"/>
      <c r="S19" s="85"/>
      <c r="T19" s="85"/>
      <c r="U19" s="85"/>
      <c r="V19" s="85"/>
      <c r="W19" s="85"/>
      <c r="X19" s="85"/>
      <c r="Y19" s="84"/>
    </row>
    <row r="20" spans="2:25" ht="19.149999999999999" customHeight="1" x14ac:dyDescent="0.4">
      <c r="B20" s="53"/>
      <c r="C20" s="105"/>
      <c r="D20" s="131"/>
      <c r="E20" s="167"/>
      <c r="F20" s="167"/>
      <c r="G20" s="175"/>
      <c r="H20" s="173" t="s">
        <v>53</v>
      </c>
      <c r="I20" s="174">
        <v>192000</v>
      </c>
      <c r="J20" s="173" t="s">
        <v>49</v>
      </c>
      <c r="K20" s="172"/>
      <c r="L20" s="171" t="s">
        <v>48</v>
      </c>
      <c r="M20" s="170">
        <f>ROUNDDOWN(I20*K20,0)</f>
        <v>0</v>
      </c>
      <c r="N20" s="169"/>
      <c r="O20" s="168" t="s">
        <v>6</v>
      </c>
      <c r="P20" s="121"/>
      <c r="Q20" s="120"/>
      <c r="R20" s="86"/>
      <c r="S20" s="85"/>
      <c r="T20" s="85"/>
      <c r="U20" s="85"/>
      <c r="V20" s="85"/>
      <c r="W20" s="85"/>
      <c r="X20" s="85"/>
      <c r="Y20" s="84"/>
    </row>
    <row r="21" spans="2:25" ht="19.149999999999999" customHeight="1" x14ac:dyDescent="0.4">
      <c r="B21" s="53"/>
      <c r="C21" s="105"/>
      <c r="D21" s="131"/>
      <c r="E21" s="167"/>
      <c r="F21" s="166"/>
      <c r="G21" s="150"/>
      <c r="H21" s="148" t="s">
        <v>50</v>
      </c>
      <c r="I21" s="149">
        <v>160000</v>
      </c>
      <c r="J21" s="148" t="s">
        <v>49</v>
      </c>
      <c r="K21" s="147"/>
      <c r="L21" s="146" t="s">
        <v>48</v>
      </c>
      <c r="M21" s="145">
        <f>ROUNDDOWN(I21*K21,0)</f>
        <v>0</v>
      </c>
      <c r="N21" s="144"/>
      <c r="O21" s="143" t="s">
        <v>6</v>
      </c>
      <c r="P21" s="121"/>
      <c r="Q21" s="120"/>
      <c r="R21" s="86"/>
      <c r="S21" s="85"/>
      <c r="T21" s="85"/>
      <c r="U21" s="85"/>
      <c r="V21" s="85"/>
      <c r="W21" s="85"/>
      <c r="X21" s="85"/>
      <c r="Y21" s="84"/>
    </row>
    <row r="22" spans="2:25" ht="19.149999999999999" customHeight="1" x14ac:dyDescent="0.4">
      <c r="B22" s="53"/>
      <c r="C22" s="105"/>
      <c r="D22" s="131"/>
      <c r="E22" s="167"/>
      <c r="F22" s="164" t="s">
        <v>52</v>
      </c>
      <c r="G22" s="160" t="s">
        <v>42</v>
      </c>
      <c r="H22" s="158" t="s">
        <v>51</v>
      </c>
      <c r="I22" s="159">
        <v>272000</v>
      </c>
      <c r="J22" s="158" t="s">
        <v>49</v>
      </c>
      <c r="K22" s="157"/>
      <c r="L22" s="156" t="s">
        <v>48</v>
      </c>
      <c r="M22" s="155">
        <f>ROUNDDOWN(I22*K22,0)</f>
        <v>0</v>
      </c>
      <c r="N22" s="154"/>
      <c r="O22" s="153" t="s">
        <v>6</v>
      </c>
      <c r="P22" s="121"/>
      <c r="Q22" s="120"/>
      <c r="R22" s="86"/>
      <c r="S22" s="85"/>
      <c r="T22" s="85"/>
      <c r="U22" s="85"/>
      <c r="V22" s="85"/>
      <c r="W22" s="85"/>
      <c r="X22" s="85"/>
      <c r="Y22" s="84"/>
    </row>
    <row r="23" spans="2:25" ht="19.149999999999999" customHeight="1" x14ac:dyDescent="0.4">
      <c r="B23" s="53"/>
      <c r="C23" s="105"/>
      <c r="D23" s="131"/>
      <c r="E23" s="167"/>
      <c r="F23" s="163"/>
      <c r="G23" s="150"/>
      <c r="H23" s="148" t="s">
        <v>50</v>
      </c>
      <c r="I23" s="149">
        <v>240000</v>
      </c>
      <c r="J23" s="148" t="s">
        <v>49</v>
      </c>
      <c r="K23" s="147"/>
      <c r="L23" s="146" t="s">
        <v>48</v>
      </c>
      <c r="M23" s="145">
        <f>ROUNDDOWN(I23*K23,0)</f>
        <v>0</v>
      </c>
      <c r="N23" s="144"/>
      <c r="O23" s="143" t="s">
        <v>6</v>
      </c>
      <c r="P23" s="121"/>
      <c r="Q23" s="120"/>
      <c r="R23" s="86"/>
      <c r="S23" s="85"/>
      <c r="T23" s="85"/>
      <c r="U23" s="85"/>
      <c r="V23" s="85"/>
      <c r="W23" s="85"/>
      <c r="X23" s="85"/>
      <c r="Y23" s="84"/>
    </row>
    <row r="24" spans="2:25" ht="19.149999999999999" customHeight="1" x14ac:dyDescent="0.4">
      <c r="B24" s="53"/>
      <c r="C24" s="105"/>
      <c r="D24" s="131"/>
      <c r="E24" s="167"/>
      <c r="F24" s="163"/>
      <c r="G24" s="160" t="s">
        <v>41</v>
      </c>
      <c r="H24" s="158" t="s">
        <v>51</v>
      </c>
      <c r="I24" s="159">
        <v>360000</v>
      </c>
      <c r="J24" s="158" t="s">
        <v>49</v>
      </c>
      <c r="K24" s="157"/>
      <c r="L24" s="156" t="s">
        <v>48</v>
      </c>
      <c r="M24" s="155">
        <f>ROUNDDOWN(I24*K24,0)</f>
        <v>0</v>
      </c>
      <c r="N24" s="154"/>
      <c r="O24" s="153" t="s">
        <v>6</v>
      </c>
      <c r="P24" s="121"/>
      <c r="Q24" s="120"/>
      <c r="R24" s="86"/>
      <c r="S24" s="85"/>
      <c r="T24" s="85"/>
      <c r="U24" s="85"/>
      <c r="V24" s="85"/>
      <c r="W24" s="85"/>
      <c r="X24" s="85"/>
      <c r="Y24" s="84"/>
    </row>
    <row r="25" spans="2:25" ht="19.149999999999999" customHeight="1" x14ac:dyDescent="0.4">
      <c r="B25" s="53"/>
      <c r="C25" s="105"/>
      <c r="D25" s="131"/>
      <c r="E25" s="166"/>
      <c r="F25" s="162"/>
      <c r="G25" s="150"/>
      <c r="H25" s="148" t="s">
        <v>50</v>
      </c>
      <c r="I25" s="149">
        <v>320000</v>
      </c>
      <c r="J25" s="148" t="s">
        <v>49</v>
      </c>
      <c r="K25" s="147"/>
      <c r="L25" s="146" t="s">
        <v>48</v>
      </c>
      <c r="M25" s="145">
        <f>ROUNDDOWN(I25*K25,0)</f>
        <v>0</v>
      </c>
      <c r="N25" s="144"/>
      <c r="O25" s="143" t="s">
        <v>6</v>
      </c>
      <c r="P25" s="121"/>
      <c r="Q25" s="120"/>
      <c r="R25" s="86"/>
      <c r="S25" s="85"/>
      <c r="T25" s="85"/>
      <c r="U25" s="85"/>
      <c r="V25" s="85"/>
      <c r="W25" s="85"/>
      <c r="X25" s="85"/>
      <c r="Y25" s="84"/>
    </row>
    <row r="26" spans="2:25" ht="19.149999999999999" customHeight="1" x14ac:dyDescent="0.4">
      <c r="B26" s="53"/>
      <c r="C26" s="105"/>
      <c r="D26" s="131"/>
      <c r="E26" s="165" t="s">
        <v>47</v>
      </c>
      <c r="F26" s="164" t="s">
        <v>46</v>
      </c>
      <c r="G26" s="160" t="s">
        <v>42</v>
      </c>
      <c r="H26" s="158" t="s">
        <v>40</v>
      </c>
      <c r="I26" s="159">
        <v>149000</v>
      </c>
      <c r="J26" s="158" t="s">
        <v>45</v>
      </c>
      <c r="K26" s="157"/>
      <c r="L26" s="156" t="s">
        <v>37</v>
      </c>
      <c r="M26" s="155">
        <f>ROUNDDOWN(I26*K26,0)</f>
        <v>0</v>
      </c>
      <c r="N26" s="154"/>
      <c r="O26" s="153" t="s">
        <v>6</v>
      </c>
      <c r="P26" s="121"/>
      <c r="Q26" s="120"/>
      <c r="R26" s="86"/>
      <c r="S26" s="85"/>
      <c r="T26" s="85"/>
      <c r="U26" s="85"/>
      <c r="V26" s="85"/>
      <c r="W26" s="85"/>
      <c r="X26" s="85"/>
      <c r="Y26" s="84"/>
    </row>
    <row r="27" spans="2:25" ht="19.149999999999999" customHeight="1" x14ac:dyDescent="0.4">
      <c r="B27" s="53"/>
      <c r="C27" s="105"/>
      <c r="D27" s="131"/>
      <c r="E27" s="161"/>
      <c r="F27" s="163"/>
      <c r="G27" s="150"/>
      <c r="H27" s="148" t="s">
        <v>39</v>
      </c>
      <c r="I27" s="149">
        <v>224000</v>
      </c>
      <c r="J27" s="148" t="s">
        <v>38</v>
      </c>
      <c r="K27" s="147"/>
      <c r="L27" s="146" t="s">
        <v>37</v>
      </c>
      <c r="M27" s="145">
        <f>ROUNDDOWN(I27*K27,0)</f>
        <v>0</v>
      </c>
      <c r="N27" s="144"/>
      <c r="O27" s="143" t="s">
        <v>6</v>
      </c>
      <c r="P27" s="121"/>
      <c r="Q27" s="120"/>
      <c r="R27" s="86"/>
      <c r="S27" s="85"/>
      <c r="T27" s="85"/>
      <c r="U27" s="85"/>
      <c r="V27" s="85"/>
      <c r="W27" s="85"/>
      <c r="X27" s="85"/>
      <c r="Y27" s="84"/>
    </row>
    <row r="28" spans="2:25" ht="19.149999999999999" customHeight="1" x14ac:dyDescent="0.4">
      <c r="B28" s="53"/>
      <c r="C28" s="105"/>
      <c r="D28" s="131"/>
      <c r="E28" s="161"/>
      <c r="F28" s="163"/>
      <c r="G28" s="160" t="s">
        <v>41</v>
      </c>
      <c r="H28" s="158" t="s">
        <v>40</v>
      </c>
      <c r="I28" s="159">
        <v>201000</v>
      </c>
      <c r="J28" s="158" t="s">
        <v>45</v>
      </c>
      <c r="K28" s="157"/>
      <c r="L28" s="156" t="s">
        <v>37</v>
      </c>
      <c r="M28" s="155">
        <f>ROUNDDOWN(I28*K28,0)</f>
        <v>0</v>
      </c>
      <c r="N28" s="154"/>
      <c r="O28" s="153" t="s">
        <v>6</v>
      </c>
      <c r="P28" s="121"/>
      <c r="Q28" s="120"/>
      <c r="R28" s="86"/>
      <c r="S28" s="85"/>
      <c r="T28" s="85"/>
      <c r="U28" s="85"/>
      <c r="V28" s="85"/>
      <c r="W28" s="85"/>
      <c r="X28" s="85"/>
      <c r="Y28" s="84"/>
    </row>
    <row r="29" spans="2:25" ht="19.149999999999999" customHeight="1" x14ac:dyDescent="0.4">
      <c r="B29" s="53"/>
      <c r="C29" s="105"/>
      <c r="D29" s="131"/>
      <c r="E29" s="161"/>
      <c r="F29" s="162"/>
      <c r="G29" s="150"/>
      <c r="H29" s="148" t="s">
        <v>39</v>
      </c>
      <c r="I29" s="149">
        <v>302000</v>
      </c>
      <c r="J29" s="148" t="s">
        <v>38</v>
      </c>
      <c r="K29" s="147"/>
      <c r="L29" s="146" t="s">
        <v>37</v>
      </c>
      <c r="M29" s="145">
        <f>ROUNDDOWN(I29*K29,0)</f>
        <v>0</v>
      </c>
      <c r="N29" s="144"/>
      <c r="O29" s="143" t="s">
        <v>6</v>
      </c>
      <c r="P29" s="121"/>
      <c r="Q29" s="120"/>
      <c r="R29" s="86"/>
      <c r="S29" s="85"/>
      <c r="T29" s="85"/>
      <c r="U29" s="85"/>
      <c r="V29" s="85"/>
      <c r="W29" s="85"/>
      <c r="X29" s="85"/>
      <c r="Y29" s="84"/>
    </row>
    <row r="30" spans="2:25" ht="19.149999999999999" customHeight="1" x14ac:dyDescent="0.4">
      <c r="B30" s="53"/>
      <c r="C30" s="105"/>
      <c r="D30" s="131"/>
      <c r="E30" s="161"/>
      <c r="F30" s="164" t="s">
        <v>44</v>
      </c>
      <c r="G30" s="160" t="s">
        <v>42</v>
      </c>
      <c r="H30" s="158" t="s">
        <v>40</v>
      </c>
      <c r="I30" s="159">
        <v>53000</v>
      </c>
      <c r="J30" s="158" t="s">
        <v>38</v>
      </c>
      <c r="K30" s="157"/>
      <c r="L30" s="156" t="s">
        <v>37</v>
      </c>
      <c r="M30" s="155">
        <f>ROUNDDOWN(I30*K30,0)</f>
        <v>0</v>
      </c>
      <c r="N30" s="154"/>
      <c r="O30" s="153" t="s">
        <v>6</v>
      </c>
      <c r="P30" s="121"/>
      <c r="Q30" s="120"/>
      <c r="R30" s="86"/>
      <c r="S30" s="85"/>
      <c r="T30" s="85"/>
      <c r="U30" s="85"/>
      <c r="V30" s="85"/>
      <c r="W30" s="85"/>
      <c r="X30" s="85"/>
      <c r="Y30" s="84"/>
    </row>
    <row r="31" spans="2:25" ht="19.149999999999999" customHeight="1" x14ac:dyDescent="0.4">
      <c r="B31" s="53"/>
      <c r="C31" s="105"/>
      <c r="D31" s="131"/>
      <c r="E31" s="161"/>
      <c r="F31" s="163"/>
      <c r="G31" s="150"/>
      <c r="H31" s="148" t="s">
        <v>39</v>
      </c>
      <c r="I31" s="149">
        <v>91000</v>
      </c>
      <c r="J31" s="148" t="s">
        <v>38</v>
      </c>
      <c r="K31" s="147"/>
      <c r="L31" s="146" t="s">
        <v>37</v>
      </c>
      <c r="M31" s="145">
        <f>ROUNDDOWN(I31*K31,0)</f>
        <v>0</v>
      </c>
      <c r="N31" s="144"/>
      <c r="O31" s="143" t="s">
        <v>6</v>
      </c>
      <c r="P31" s="121"/>
      <c r="Q31" s="120"/>
      <c r="R31" s="86"/>
      <c r="S31" s="85"/>
      <c r="T31" s="85"/>
      <c r="U31" s="85"/>
      <c r="V31" s="85"/>
      <c r="W31" s="85"/>
      <c r="X31" s="85"/>
      <c r="Y31" s="84"/>
    </row>
    <row r="32" spans="2:25" ht="19.149999999999999" customHeight="1" x14ac:dyDescent="0.4">
      <c r="B32" s="53"/>
      <c r="C32" s="105"/>
      <c r="D32" s="131"/>
      <c r="E32" s="161"/>
      <c r="F32" s="163"/>
      <c r="G32" s="160" t="s">
        <v>41</v>
      </c>
      <c r="H32" s="158" t="s">
        <v>40</v>
      </c>
      <c r="I32" s="159">
        <v>72000</v>
      </c>
      <c r="J32" s="158" t="s">
        <v>38</v>
      </c>
      <c r="K32" s="157"/>
      <c r="L32" s="156" t="s">
        <v>37</v>
      </c>
      <c r="M32" s="155">
        <f>ROUNDDOWN(I32*K32,0)</f>
        <v>0</v>
      </c>
      <c r="N32" s="154"/>
      <c r="O32" s="153" t="s">
        <v>6</v>
      </c>
      <c r="P32" s="121"/>
      <c r="Q32" s="120"/>
      <c r="R32" s="86"/>
      <c r="S32" s="85"/>
      <c r="T32" s="85"/>
      <c r="U32" s="85"/>
      <c r="V32" s="85"/>
      <c r="W32" s="85"/>
      <c r="X32" s="85"/>
      <c r="Y32" s="84"/>
    </row>
    <row r="33" spans="2:25" ht="19.149999999999999" customHeight="1" x14ac:dyDescent="0.4">
      <c r="B33" s="53"/>
      <c r="C33" s="105"/>
      <c r="D33" s="131"/>
      <c r="E33" s="161"/>
      <c r="F33" s="162"/>
      <c r="G33" s="150"/>
      <c r="H33" s="148" t="s">
        <v>39</v>
      </c>
      <c r="I33" s="149">
        <v>123000</v>
      </c>
      <c r="J33" s="148" t="s">
        <v>38</v>
      </c>
      <c r="K33" s="147"/>
      <c r="L33" s="146" t="s">
        <v>37</v>
      </c>
      <c r="M33" s="145">
        <f>ROUNDDOWN(I33*K33,0)</f>
        <v>0</v>
      </c>
      <c r="N33" s="144"/>
      <c r="O33" s="143" t="s">
        <v>6</v>
      </c>
      <c r="P33" s="121"/>
      <c r="Q33" s="120"/>
      <c r="R33" s="86"/>
      <c r="S33" s="85"/>
      <c r="T33" s="85"/>
      <c r="U33" s="85"/>
      <c r="V33" s="85"/>
      <c r="W33" s="85"/>
      <c r="X33" s="85"/>
      <c r="Y33" s="84"/>
    </row>
    <row r="34" spans="2:25" ht="19.149999999999999" customHeight="1" x14ac:dyDescent="0.4">
      <c r="B34" s="53"/>
      <c r="C34" s="105"/>
      <c r="D34" s="131"/>
      <c r="E34" s="161"/>
      <c r="F34" s="151" t="s">
        <v>43</v>
      </c>
      <c r="G34" s="160" t="s">
        <v>42</v>
      </c>
      <c r="H34" s="158" t="s">
        <v>40</v>
      </c>
      <c r="I34" s="159">
        <v>184000</v>
      </c>
      <c r="J34" s="158" t="s">
        <v>38</v>
      </c>
      <c r="K34" s="157"/>
      <c r="L34" s="156" t="s">
        <v>37</v>
      </c>
      <c r="M34" s="155">
        <f>ROUNDDOWN(I34*K34,0)</f>
        <v>0</v>
      </c>
      <c r="N34" s="154"/>
      <c r="O34" s="153" t="s">
        <v>6</v>
      </c>
      <c r="P34" s="121"/>
      <c r="Q34" s="120"/>
      <c r="R34" s="86"/>
      <c r="S34" s="85"/>
      <c r="T34" s="85"/>
      <c r="U34" s="85"/>
      <c r="V34" s="85"/>
      <c r="W34" s="85"/>
      <c r="X34" s="85"/>
      <c r="Y34" s="84"/>
    </row>
    <row r="35" spans="2:25" ht="19.149999999999999" customHeight="1" x14ac:dyDescent="0.4">
      <c r="B35" s="53"/>
      <c r="C35" s="105"/>
      <c r="D35" s="131"/>
      <c r="E35" s="161"/>
      <c r="F35" s="151"/>
      <c r="G35" s="150"/>
      <c r="H35" s="148" t="s">
        <v>39</v>
      </c>
      <c r="I35" s="149">
        <v>276000</v>
      </c>
      <c r="J35" s="148" t="s">
        <v>38</v>
      </c>
      <c r="K35" s="147"/>
      <c r="L35" s="146" t="s">
        <v>37</v>
      </c>
      <c r="M35" s="145">
        <f>ROUNDDOWN(I35*K35,0)</f>
        <v>0</v>
      </c>
      <c r="N35" s="144"/>
      <c r="O35" s="143" t="s">
        <v>6</v>
      </c>
      <c r="P35" s="121"/>
      <c r="Q35" s="120"/>
      <c r="R35" s="86"/>
      <c r="S35" s="85"/>
      <c r="T35" s="85"/>
      <c r="U35" s="85"/>
      <c r="V35" s="85"/>
      <c r="W35" s="85"/>
      <c r="X35" s="85"/>
      <c r="Y35" s="84"/>
    </row>
    <row r="36" spans="2:25" ht="19.149999999999999" customHeight="1" x14ac:dyDescent="0.4">
      <c r="B36" s="53"/>
      <c r="C36" s="105"/>
      <c r="D36" s="131"/>
      <c r="E36" s="161"/>
      <c r="F36" s="151"/>
      <c r="G36" s="160" t="s">
        <v>41</v>
      </c>
      <c r="H36" s="158" t="s">
        <v>40</v>
      </c>
      <c r="I36" s="159">
        <v>245000</v>
      </c>
      <c r="J36" s="158" t="s">
        <v>38</v>
      </c>
      <c r="K36" s="157"/>
      <c r="L36" s="156" t="s">
        <v>37</v>
      </c>
      <c r="M36" s="155">
        <f>ROUNDDOWN(I36*K36,0)</f>
        <v>0</v>
      </c>
      <c r="N36" s="154"/>
      <c r="O36" s="153" t="s">
        <v>6</v>
      </c>
      <c r="P36" s="121"/>
      <c r="Q36" s="120"/>
      <c r="R36" s="86"/>
      <c r="S36" s="85"/>
      <c r="T36" s="85"/>
      <c r="U36" s="85"/>
      <c r="V36" s="85"/>
      <c r="W36" s="85"/>
      <c r="X36" s="85"/>
      <c r="Y36" s="84"/>
    </row>
    <row r="37" spans="2:25" ht="19.149999999999999" customHeight="1" x14ac:dyDescent="0.4">
      <c r="B37" s="53"/>
      <c r="C37" s="105"/>
      <c r="D37" s="131"/>
      <c r="E37" s="152"/>
      <c r="F37" s="151"/>
      <c r="G37" s="150"/>
      <c r="H37" s="148" t="s">
        <v>39</v>
      </c>
      <c r="I37" s="149">
        <v>368000</v>
      </c>
      <c r="J37" s="148" t="s">
        <v>38</v>
      </c>
      <c r="K37" s="147"/>
      <c r="L37" s="146" t="s">
        <v>37</v>
      </c>
      <c r="M37" s="145">
        <f>ROUNDDOWN(I37*K37,0)</f>
        <v>0</v>
      </c>
      <c r="N37" s="144"/>
      <c r="O37" s="143" t="s">
        <v>6</v>
      </c>
      <c r="P37" s="121"/>
      <c r="Q37" s="120"/>
      <c r="R37" s="86"/>
      <c r="S37" s="85"/>
      <c r="T37" s="85"/>
      <c r="U37" s="85"/>
      <c r="V37" s="85"/>
      <c r="W37" s="85"/>
      <c r="X37" s="85"/>
      <c r="Y37" s="84"/>
    </row>
    <row r="38" spans="2:25" ht="19.149999999999999" customHeight="1" x14ac:dyDescent="0.4">
      <c r="B38" s="53"/>
      <c r="C38" s="105"/>
      <c r="D38" s="131"/>
      <c r="E38" s="119"/>
      <c r="F38" s="117"/>
      <c r="G38" s="126" t="s">
        <v>21</v>
      </c>
      <c r="H38" s="126"/>
      <c r="I38" s="126"/>
      <c r="J38" s="126"/>
      <c r="K38" s="126"/>
      <c r="L38" s="125"/>
      <c r="M38" s="142">
        <f>SUM(M10:M37)</f>
        <v>0</v>
      </c>
      <c r="N38" s="141"/>
      <c r="O38" s="122" t="s">
        <v>6</v>
      </c>
      <c r="P38" s="121"/>
      <c r="Q38" s="120"/>
      <c r="R38" s="86"/>
      <c r="S38" s="85"/>
      <c r="T38" s="85"/>
      <c r="U38" s="85"/>
      <c r="V38" s="85"/>
      <c r="W38" s="85"/>
      <c r="X38" s="85"/>
      <c r="Y38" s="84"/>
    </row>
    <row r="39" spans="2:25" ht="19.149999999999999" customHeight="1" x14ac:dyDescent="0.4">
      <c r="B39" s="53"/>
      <c r="C39" s="105"/>
      <c r="D39" s="128"/>
      <c r="E39" s="104"/>
      <c r="F39" s="102"/>
      <c r="G39" s="126" t="s">
        <v>20</v>
      </c>
      <c r="H39" s="126"/>
      <c r="I39" s="126"/>
      <c r="J39" s="126"/>
      <c r="K39" s="126"/>
      <c r="L39" s="125"/>
      <c r="M39" s="124"/>
      <c r="N39" s="123"/>
      <c r="O39" s="122" t="s">
        <v>6</v>
      </c>
      <c r="P39" s="121"/>
      <c r="Q39" s="120"/>
      <c r="R39" s="86"/>
      <c r="S39" s="85"/>
      <c r="T39" s="85"/>
      <c r="U39" s="85"/>
      <c r="V39" s="85"/>
      <c r="W39" s="85"/>
      <c r="X39" s="85"/>
      <c r="Y39" s="84"/>
    </row>
    <row r="40" spans="2:25" ht="19.149999999999999" customHeight="1" x14ac:dyDescent="0.4">
      <c r="B40" s="53"/>
      <c r="C40" s="105"/>
      <c r="D40" s="140" t="s">
        <v>36</v>
      </c>
      <c r="E40" s="137" t="s">
        <v>35</v>
      </c>
      <c r="F40" s="136"/>
      <c r="G40" s="41">
        <v>452000</v>
      </c>
      <c r="H40" s="129"/>
      <c r="I40" s="135"/>
      <c r="J40" s="134" t="s">
        <v>34</v>
      </c>
      <c r="K40" s="133"/>
      <c r="L40" s="132" t="s">
        <v>22</v>
      </c>
      <c r="M40" s="130">
        <f>ROUNDDOWN(G40*K40,0)</f>
        <v>0</v>
      </c>
      <c r="N40" s="129"/>
      <c r="O40" s="122" t="s">
        <v>6</v>
      </c>
      <c r="P40" s="121"/>
      <c r="Q40" s="120"/>
      <c r="R40" s="86"/>
      <c r="S40" s="85"/>
      <c r="T40" s="85"/>
      <c r="U40" s="85"/>
      <c r="V40" s="85"/>
      <c r="W40" s="85"/>
      <c r="X40" s="85"/>
      <c r="Y40" s="84"/>
    </row>
    <row r="41" spans="2:25" ht="19.149999999999999" customHeight="1" x14ac:dyDescent="0.4">
      <c r="B41" s="53"/>
      <c r="C41" s="105"/>
      <c r="D41" s="131"/>
      <c r="E41" s="137" t="s">
        <v>33</v>
      </c>
      <c r="F41" s="136"/>
      <c r="G41" s="41">
        <v>416000</v>
      </c>
      <c r="H41" s="129"/>
      <c r="I41" s="135"/>
      <c r="J41" s="134" t="s">
        <v>32</v>
      </c>
      <c r="K41" s="133"/>
      <c r="L41" s="132" t="s">
        <v>22</v>
      </c>
      <c r="M41" s="130">
        <f>ROUNDDOWN(G41*K41,0)</f>
        <v>0</v>
      </c>
      <c r="N41" s="129"/>
      <c r="O41" s="122" t="s">
        <v>6</v>
      </c>
      <c r="P41" s="121"/>
      <c r="Q41" s="120"/>
      <c r="R41" s="86"/>
      <c r="S41" s="85"/>
      <c r="T41" s="85"/>
      <c r="U41" s="85"/>
      <c r="V41" s="85"/>
      <c r="W41" s="85"/>
      <c r="X41" s="85"/>
      <c r="Y41" s="84"/>
    </row>
    <row r="42" spans="2:25" ht="19.149999999999999" customHeight="1" x14ac:dyDescent="0.4">
      <c r="B42" s="53"/>
      <c r="C42" s="105"/>
      <c r="D42" s="131"/>
      <c r="E42" s="139" t="s">
        <v>31</v>
      </c>
      <c r="F42" s="138"/>
      <c r="G42" s="41">
        <v>263000</v>
      </c>
      <c r="H42" s="129"/>
      <c r="I42" s="135"/>
      <c r="J42" s="134" t="s">
        <v>23</v>
      </c>
      <c r="K42" s="133"/>
      <c r="L42" s="132" t="s">
        <v>22</v>
      </c>
      <c r="M42" s="130">
        <f>ROUNDDOWN(G42*K42,0)</f>
        <v>0</v>
      </c>
      <c r="N42" s="129"/>
      <c r="O42" s="122" t="s">
        <v>6</v>
      </c>
      <c r="P42" s="121"/>
      <c r="Q42" s="120"/>
      <c r="R42" s="86"/>
      <c r="S42" s="85"/>
      <c r="T42" s="85"/>
      <c r="U42" s="85"/>
      <c r="V42" s="85"/>
      <c r="W42" s="85"/>
      <c r="X42" s="85"/>
      <c r="Y42" s="84"/>
    </row>
    <row r="43" spans="2:25" ht="19.149999999999999" customHeight="1" x14ac:dyDescent="0.4">
      <c r="B43" s="53"/>
      <c r="C43" s="105"/>
      <c r="D43" s="131"/>
      <c r="E43" s="137" t="s">
        <v>30</v>
      </c>
      <c r="F43" s="136"/>
      <c r="G43" s="41">
        <v>57000</v>
      </c>
      <c r="H43" s="129"/>
      <c r="I43" s="135"/>
      <c r="J43" s="134" t="s">
        <v>29</v>
      </c>
      <c r="K43" s="133"/>
      <c r="L43" s="132" t="s">
        <v>28</v>
      </c>
      <c r="M43" s="130">
        <f>ROUNDDOWN(G43*K43,0)</f>
        <v>0</v>
      </c>
      <c r="N43" s="129"/>
      <c r="O43" s="122" t="s">
        <v>6</v>
      </c>
      <c r="P43" s="121"/>
      <c r="Q43" s="120"/>
      <c r="R43" s="86"/>
      <c r="S43" s="85"/>
      <c r="T43" s="85"/>
      <c r="U43" s="85"/>
      <c r="V43" s="85"/>
      <c r="W43" s="85"/>
      <c r="X43" s="85"/>
      <c r="Y43" s="84"/>
    </row>
    <row r="44" spans="2:25" ht="19.149999999999999" customHeight="1" x14ac:dyDescent="0.4">
      <c r="B44" s="53"/>
      <c r="C44" s="105"/>
      <c r="D44" s="131"/>
      <c r="E44" s="137" t="s">
        <v>27</v>
      </c>
      <c r="F44" s="136"/>
      <c r="G44" s="41">
        <v>130000</v>
      </c>
      <c r="H44" s="129"/>
      <c r="I44" s="135"/>
      <c r="J44" s="134" t="s">
        <v>23</v>
      </c>
      <c r="K44" s="133"/>
      <c r="L44" s="132" t="s">
        <v>22</v>
      </c>
      <c r="M44" s="130">
        <f>ROUNDDOWN(G44*K44,0)</f>
        <v>0</v>
      </c>
      <c r="N44" s="129"/>
      <c r="O44" s="122" t="s">
        <v>6</v>
      </c>
      <c r="P44" s="121"/>
      <c r="Q44" s="120"/>
      <c r="R44" s="86"/>
      <c r="S44" s="85"/>
      <c r="T44" s="85"/>
      <c r="U44" s="85"/>
      <c r="V44" s="85"/>
      <c r="W44" s="85"/>
      <c r="X44" s="85"/>
      <c r="Y44" s="84"/>
    </row>
    <row r="45" spans="2:25" ht="19.149999999999999" customHeight="1" x14ac:dyDescent="0.4">
      <c r="B45" s="53"/>
      <c r="C45" s="105"/>
      <c r="D45" s="131"/>
      <c r="E45" s="137" t="s">
        <v>26</v>
      </c>
      <c r="F45" s="136"/>
      <c r="G45" s="41">
        <v>130000</v>
      </c>
      <c r="H45" s="129"/>
      <c r="I45" s="135"/>
      <c r="J45" s="134" t="s">
        <v>23</v>
      </c>
      <c r="K45" s="133"/>
      <c r="L45" s="132" t="s">
        <v>22</v>
      </c>
      <c r="M45" s="130">
        <f>ROUNDDOWN(G45*K45,0)</f>
        <v>0</v>
      </c>
      <c r="N45" s="129"/>
      <c r="O45" s="122" t="s">
        <v>6</v>
      </c>
      <c r="P45" s="121"/>
      <c r="Q45" s="120"/>
      <c r="R45" s="86"/>
      <c r="S45" s="85"/>
      <c r="T45" s="85"/>
      <c r="U45" s="85"/>
      <c r="V45" s="85"/>
      <c r="W45" s="85"/>
      <c r="X45" s="85"/>
      <c r="Y45" s="84"/>
    </row>
    <row r="46" spans="2:25" ht="19.149999999999999" customHeight="1" x14ac:dyDescent="0.4">
      <c r="B46" s="53"/>
      <c r="C46" s="105"/>
      <c r="D46" s="131"/>
      <c r="E46" s="137" t="s">
        <v>25</v>
      </c>
      <c r="F46" s="136"/>
      <c r="G46" s="41">
        <v>130000</v>
      </c>
      <c r="H46" s="129"/>
      <c r="I46" s="135"/>
      <c r="J46" s="134" t="s">
        <v>23</v>
      </c>
      <c r="K46" s="133"/>
      <c r="L46" s="132" t="s">
        <v>22</v>
      </c>
      <c r="M46" s="130">
        <f>ROUNDDOWN(G46*K46,0)</f>
        <v>0</v>
      </c>
      <c r="N46" s="129"/>
      <c r="O46" s="122" t="s">
        <v>6</v>
      </c>
      <c r="P46" s="121"/>
      <c r="Q46" s="120"/>
      <c r="R46" s="86"/>
      <c r="S46" s="85"/>
      <c r="T46" s="85"/>
      <c r="U46" s="85"/>
      <c r="V46" s="85"/>
      <c r="W46" s="85"/>
      <c r="X46" s="85"/>
      <c r="Y46" s="84"/>
    </row>
    <row r="47" spans="2:25" ht="19.149999999999999" customHeight="1" x14ac:dyDescent="0.4">
      <c r="B47" s="53"/>
      <c r="C47" s="105"/>
      <c r="D47" s="131"/>
      <c r="E47" s="137" t="s">
        <v>24</v>
      </c>
      <c r="F47" s="136"/>
      <c r="G47" s="41">
        <v>130000</v>
      </c>
      <c r="H47" s="129"/>
      <c r="I47" s="135"/>
      <c r="J47" s="134" t="s">
        <v>23</v>
      </c>
      <c r="K47" s="133"/>
      <c r="L47" s="132" t="s">
        <v>22</v>
      </c>
      <c r="M47" s="130">
        <f>ROUNDDOWN(G47*K47,0)</f>
        <v>0</v>
      </c>
      <c r="N47" s="129"/>
      <c r="O47" s="122" t="s">
        <v>6</v>
      </c>
      <c r="P47" s="121"/>
      <c r="Q47" s="120"/>
      <c r="R47" s="86"/>
      <c r="S47" s="85"/>
      <c r="T47" s="85"/>
      <c r="U47" s="85"/>
      <c r="V47" s="85"/>
      <c r="W47" s="85"/>
      <c r="X47" s="85"/>
      <c r="Y47" s="84"/>
    </row>
    <row r="48" spans="2:25" ht="19.149999999999999" customHeight="1" x14ac:dyDescent="0.4">
      <c r="B48" s="53"/>
      <c r="C48" s="105"/>
      <c r="D48" s="131"/>
      <c r="E48" s="127"/>
      <c r="F48" s="127"/>
      <c r="G48" s="126" t="s">
        <v>21</v>
      </c>
      <c r="H48" s="126"/>
      <c r="I48" s="126"/>
      <c r="J48" s="126"/>
      <c r="K48" s="126"/>
      <c r="L48" s="125"/>
      <c r="M48" s="130">
        <f>SUM(M40:M47)</f>
        <v>0</v>
      </c>
      <c r="N48" s="129"/>
      <c r="O48" s="122" t="s">
        <v>6</v>
      </c>
      <c r="P48" s="121"/>
      <c r="Q48" s="120"/>
      <c r="R48" s="86"/>
      <c r="S48" s="85"/>
      <c r="T48" s="85"/>
      <c r="U48" s="85"/>
      <c r="V48" s="85"/>
      <c r="W48" s="85"/>
      <c r="X48" s="85"/>
      <c r="Y48" s="84"/>
    </row>
    <row r="49" spans="2:27" ht="19.149999999999999" customHeight="1" x14ac:dyDescent="0.4">
      <c r="B49" s="53"/>
      <c r="C49" s="105"/>
      <c r="D49" s="128"/>
      <c r="E49" s="127"/>
      <c r="F49" s="127"/>
      <c r="G49" s="126" t="s">
        <v>20</v>
      </c>
      <c r="H49" s="126"/>
      <c r="I49" s="126"/>
      <c r="J49" s="126"/>
      <c r="K49" s="126"/>
      <c r="L49" s="125"/>
      <c r="M49" s="124"/>
      <c r="N49" s="123"/>
      <c r="O49" s="122" t="s">
        <v>6</v>
      </c>
      <c r="P49" s="121"/>
      <c r="Q49" s="120"/>
      <c r="R49" s="86"/>
      <c r="S49" s="85"/>
      <c r="T49" s="85"/>
      <c r="U49" s="85"/>
      <c r="V49" s="85"/>
      <c r="W49" s="85"/>
      <c r="X49" s="85"/>
      <c r="Y49" s="84"/>
    </row>
    <row r="50" spans="2:27" ht="19.149999999999999" customHeight="1" x14ac:dyDescent="0.4">
      <c r="B50" s="53"/>
      <c r="C50" s="105"/>
      <c r="D50" s="119"/>
      <c r="E50" s="118"/>
      <c r="F50" s="117"/>
      <c r="G50" s="110" t="s">
        <v>19</v>
      </c>
      <c r="H50" s="110"/>
      <c r="I50" s="110"/>
      <c r="J50" s="110"/>
      <c r="K50" s="110"/>
      <c r="L50" s="109"/>
      <c r="M50" s="108">
        <f>SUM(M38,M48)</f>
        <v>0</v>
      </c>
      <c r="N50" s="107"/>
      <c r="O50" s="106" t="s">
        <v>6</v>
      </c>
      <c r="P50" s="108">
        <f>IFERROR(MIN(M50:N53),0)</f>
        <v>0</v>
      </c>
      <c r="Q50" s="87" t="s">
        <v>6</v>
      </c>
      <c r="R50" s="86"/>
      <c r="S50" s="85"/>
      <c r="T50" s="85"/>
      <c r="U50" s="85"/>
      <c r="V50" s="85"/>
      <c r="W50" s="85"/>
      <c r="X50" s="85"/>
      <c r="Y50" s="84"/>
    </row>
    <row r="51" spans="2:27" ht="19.149999999999999" customHeight="1" x14ac:dyDescent="0.4">
      <c r="B51" s="53"/>
      <c r="C51" s="105"/>
      <c r="D51" s="113"/>
      <c r="E51" s="112"/>
      <c r="F51" s="111"/>
      <c r="G51" s="101"/>
      <c r="H51" s="101"/>
      <c r="I51" s="101"/>
      <c r="J51" s="101"/>
      <c r="K51" s="101"/>
      <c r="L51" s="100"/>
      <c r="M51" s="116"/>
      <c r="N51" s="115"/>
      <c r="O51" s="114"/>
      <c r="P51" s="97"/>
      <c r="Q51" s="43"/>
      <c r="R51" s="86"/>
      <c r="S51" s="85"/>
      <c r="T51" s="85"/>
      <c r="U51" s="85"/>
      <c r="V51" s="85"/>
      <c r="W51" s="85"/>
      <c r="X51" s="85"/>
      <c r="Y51" s="84"/>
    </row>
    <row r="52" spans="2:27" ht="19.149999999999999" customHeight="1" x14ac:dyDescent="0.4">
      <c r="B52" s="53"/>
      <c r="C52" s="105"/>
      <c r="D52" s="113"/>
      <c r="E52" s="112"/>
      <c r="F52" s="111"/>
      <c r="G52" s="110" t="s">
        <v>17</v>
      </c>
      <c r="H52" s="110"/>
      <c r="I52" s="110"/>
      <c r="J52" s="110"/>
      <c r="K52" s="110"/>
      <c r="L52" s="109"/>
      <c r="M52" s="108">
        <f>SUM(M39,M49)</f>
        <v>0</v>
      </c>
      <c r="N52" s="107"/>
      <c r="O52" s="106" t="s">
        <v>6</v>
      </c>
      <c r="P52" s="97">
        <f>IFERROR(MIN(N52:N53),0)</f>
        <v>0</v>
      </c>
      <c r="Q52" s="43"/>
      <c r="R52" s="86"/>
      <c r="S52" s="85"/>
      <c r="T52" s="85"/>
      <c r="U52" s="85"/>
      <c r="V52" s="85"/>
      <c r="W52" s="85"/>
      <c r="X52" s="85"/>
      <c r="Y52" s="84"/>
    </row>
    <row r="53" spans="2:27" ht="19.149999999999999" customHeight="1" x14ac:dyDescent="0.4">
      <c r="B53" s="53"/>
      <c r="C53" s="105"/>
      <c r="D53" s="104"/>
      <c r="E53" s="103"/>
      <c r="F53" s="102"/>
      <c r="G53" s="101"/>
      <c r="H53" s="101"/>
      <c r="I53" s="101"/>
      <c r="J53" s="101"/>
      <c r="K53" s="101"/>
      <c r="L53" s="100"/>
      <c r="M53" s="97"/>
      <c r="N53" s="99"/>
      <c r="O53" s="98"/>
      <c r="P53" s="97"/>
      <c r="Q53" s="43"/>
      <c r="R53" s="86"/>
      <c r="S53" s="85"/>
      <c r="T53" s="85"/>
      <c r="U53" s="85"/>
      <c r="V53" s="85"/>
      <c r="W53" s="85"/>
      <c r="X53" s="85"/>
      <c r="Y53" s="84"/>
    </row>
    <row r="54" spans="2:27" ht="19.149999999999999" customHeight="1" x14ac:dyDescent="0.4">
      <c r="B54" s="53"/>
      <c r="C54" s="96" t="s">
        <v>18</v>
      </c>
      <c r="D54" s="95"/>
      <c r="E54" s="95"/>
      <c r="F54" s="94"/>
      <c r="G54" s="93" t="s">
        <v>17</v>
      </c>
      <c r="H54" s="93"/>
      <c r="I54" s="93"/>
      <c r="J54" s="93"/>
      <c r="K54" s="93"/>
      <c r="L54" s="92"/>
      <c r="M54" s="91" t="s">
        <v>16</v>
      </c>
      <c r="N54" s="90"/>
      <c r="O54" s="89" t="s">
        <v>6</v>
      </c>
      <c r="P54" s="88">
        <f>IFERROR(MIN(N54:N55),0)</f>
        <v>0</v>
      </c>
      <c r="Q54" s="87" t="s">
        <v>6</v>
      </c>
      <c r="R54" s="86"/>
      <c r="S54" s="85"/>
      <c r="T54" s="85"/>
      <c r="U54" s="85"/>
      <c r="V54" s="85"/>
      <c r="W54" s="85"/>
      <c r="X54" s="85"/>
      <c r="Y54" s="84"/>
    </row>
    <row r="55" spans="2:27" ht="19.149999999999999" customHeight="1" thickBot="1" x14ac:dyDescent="0.45">
      <c r="B55" s="53"/>
      <c r="C55" s="83"/>
      <c r="D55" s="82"/>
      <c r="E55" s="82"/>
      <c r="F55" s="81"/>
      <c r="G55" s="80"/>
      <c r="H55" s="80"/>
      <c r="I55" s="80"/>
      <c r="J55" s="80"/>
      <c r="K55" s="80"/>
      <c r="L55" s="79"/>
      <c r="M55" s="78" t="s">
        <v>15</v>
      </c>
      <c r="N55" s="77"/>
      <c r="O55" s="76"/>
      <c r="P55" s="75"/>
      <c r="Q55" s="74"/>
      <c r="R55" s="73"/>
      <c r="S55" s="72"/>
      <c r="T55" s="72"/>
      <c r="U55" s="72"/>
      <c r="V55" s="72"/>
      <c r="W55" s="72"/>
      <c r="X55" s="72"/>
      <c r="Y55" s="71"/>
    </row>
    <row r="56" spans="2:27" ht="19.149999999999999" customHeight="1" x14ac:dyDescent="0.4">
      <c r="B56" s="53"/>
      <c r="C56" s="70"/>
      <c r="D56" s="69"/>
      <c r="E56" s="69"/>
      <c r="F56" s="68"/>
      <c r="G56" s="67" t="s">
        <v>14</v>
      </c>
      <c r="H56" s="67"/>
      <c r="I56" s="67"/>
      <c r="J56" s="67"/>
      <c r="K56" s="67"/>
      <c r="L56" s="66"/>
      <c r="M56" s="47"/>
      <c r="N56" s="46"/>
      <c r="O56" s="45"/>
      <c r="P56" s="44">
        <f>SUM(P8,P50,P54)</f>
        <v>0</v>
      </c>
      <c r="Q56" s="43" t="s">
        <v>6</v>
      </c>
      <c r="R56" s="65" t="s">
        <v>13</v>
      </c>
      <c r="S56" s="64">
        <f>ROUNDDOWN(P56*0.4,0)</f>
        <v>0</v>
      </c>
      <c r="T56" s="63" t="s">
        <v>6</v>
      </c>
      <c r="U56" s="62" t="s">
        <v>9</v>
      </c>
      <c r="V56" s="61" t="s">
        <v>12</v>
      </c>
      <c r="W56" s="60"/>
      <c r="X56" s="59">
        <f>ROUNDDOWN(IF(U56="☑",MIN(S56,V57)),-3)</f>
        <v>0</v>
      </c>
      <c r="Y56" s="58" t="s">
        <v>6</v>
      </c>
      <c r="AA56" s="2" t="s">
        <v>11</v>
      </c>
    </row>
    <row r="57" spans="2:27" ht="19.149999999999999" customHeight="1" x14ac:dyDescent="0.4">
      <c r="B57" s="53"/>
      <c r="C57" s="52"/>
      <c r="D57" s="51"/>
      <c r="E57" s="51"/>
      <c r="F57" s="50"/>
      <c r="G57" s="49"/>
      <c r="H57" s="49"/>
      <c r="I57" s="49"/>
      <c r="J57" s="49"/>
      <c r="K57" s="49"/>
      <c r="L57" s="48"/>
      <c r="M57" s="47"/>
      <c r="N57" s="46"/>
      <c r="O57" s="45"/>
      <c r="P57" s="44"/>
      <c r="Q57" s="43"/>
      <c r="R57" s="42"/>
      <c r="S57" s="41">
        <f>ROUNDDOWN(M57*2/3,0)</f>
        <v>0</v>
      </c>
      <c r="T57" s="40"/>
      <c r="U57" s="57"/>
      <c r="V57" s="56">
        <v>300000</v>
      </c>
      <c r="W57" s="55" t="s">
        <v>6</v>
      </c>
      <c r="X57" s="54"/>
      <c r="Y57" s="35"/>
      <c r="AA57" s="2" t="s">
        <v>9</v>
      </c>
    </row>
    <row r="58" spans="2:27" ht="19.149999999999999" customHeight="1" x14ac:dyDescent="0.4">
      <c r="B58" s="53"/>
      <c r="C58" s="52"/>
      <c r="D58" s="51"/>
      <c r="E58" s="51"/>
      <c r="F58" s="50"/>
      <c r="G58" s="49"/>
      <c r="H58" s="49"/>
      <c r="I58" s="49"/>
      <c r="J58" s="49"/>
      <c r="K58" s="49"/>
      <c r="L58" s="48"/>
      <c r="M58" s="47"/>
      <c r="N58" s="46"/>
      <c r="O58" s="45"/>
      <c r="P58" s="44"/>
      <c r="Q58" s="43"/>
      <c r="R58" s="42" t="s">
        <v>10</v>
      </c>
      <c r="S58" s="41">
        <f>ROUNDDOWN(P56*0.8,0)</f>
        <v>0</v>
      </c>
      <c r="T58" s="40" t="s">
        <v>6</v>
      </c>
      <c r="U58" s="39" t="s">
        <v>9</v>
      </c>
      <c r="V58" s="38" t="s">
        <v>8</v>
      </c>
      <c r="W58" s="37"/>
      <c r="X58" s="36">
        <f>ROUNDDOWN(IF(U58="☑",MIN(S58,V59)),-3)</f>
        <v>0</v>
      </c>
      <c r="Y58" s="35" t="s">
        <v>6</v>
      </c>
    </row>
    <row r="59" spans="2:27" ht="19.149999999999999" customHeight="1" thickBot="1" x14ac:dyDescent="0.45">
      <c r="B59" s="34"/>
      <c r="C59" s="33"/>
      <c r="D59" s="32"/>
      <c r="E59" s="32"/>
      <c r="F59" s="31"/>
      <c r="G59" s="30"/>
      <c r="H59" s="30"/>
      <c r="I59" s="30"/>
      <c r="J59" s="30"/>
      <c r="K59" s="30"/>
      <c r="L59" s="29"/>
      <c r="M59" s="28"/>
      <c r="N59" s="27"/>
      <c r="O59" s="26"/>
      <c r="P59" s="25"/>
      <c r="Q59" s="24"/>
      <c r="R59" s="23"/>
      <c r="S59" s="22">
        <f>ROUNDDOWN(M59*2/3,0)</f>
        <v>0</v>
      </c>
      <c r="T59" s="21"/>
      <c r="U59" s="20"/>
      <c r="V59" s="19">
        <v>700000</v>
      </c>
      <c r="W59" s="18" t="s">
        <v>6</v>
      </c>
      <c r="X59" s="17"/>
      <c r="Y59" s="16"/>
    </row>
    <row r="60" spans="2:27" ht="19.149999999999999" customHeight="1" thickBot="1" x14ac:dyDescent="0.45">
      <c r="B60" s="15" t="s">
        <v>7</v>
      </c>
      <c r="C60" s="14"/>
      <c r="D60" s="14"/>
      <c r="E60" s="14"/>
      <c r="F60" s="14"/>
      <c r="G60" s="14"/>
      <c r="H60" s="14"/>
      <c r="I60" s="14"/>
      <c r="J60" s="14"/>
      <c r="K60" s="14"/>
      <c r="L60" s="13"/>
      <c r="M60" s="12">
        <f>SUM(N6,N8,M52,N54)</f>
        <v>0</v>
      </c>
      <c r="N60" s="11"/>
      <c r="O60" s="6" t="s">
        <v>6</v>
      </c>
      <c r="P60" s="10"/>
      <c r="Q60" s="9"/>
      <c r="R60" s="9"/>
      <c r="S60" s="9"/>
      <c r="T60" s="9"/>
      <c r="U60" s="9"/>
      <c r="V60" s="9"/>
      <c r="W60" s="8"/>
      <c r="X60" s="7">
        <f>SUM(X6,X56)</f>
        <v>0</v>
      </c>
      <c r="Y60" s="6" t="s">
        <v>6</v>
      </c>
    </row>
    <row r="62" spans="2:27" ht="19.149999999999999" customHeight="1" x14ac:dyDescent="0.4">
      <c r="B62" s="5" t="s">
        <v>5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7" ht="19.149999999999999" customHeight="1" x14ac:dyDescent="0.4">
      <c r="B63" s="5" t="s">
        <v>4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2:27" ht="19.149999999999999" customHeight="1" x14ac:dyDescent="0.4">
      <c r="B64" s="5" t="s">
        <v>3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2:25" ht="19.149999999999999" customHeight="1" x14ac:dyDescent="0.4">
      <c r="B65" s="5" t="s">
        <v>2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2:25" ht="19.149999999999999" customHeight="1" x14ac:dyDescent="0.4">
      <c r="B66" s="5" t="s">
        <v>1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2:25" ht="19.149999999999999" customHeight="1" x14ac:dyDescent="0.4">
      <c r="B67" s="5" t="s">
        <v>0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</sheetData>
  <mergeCells count="155">
    <mergeCell ref="W6:W7"/>
    <mergeCell ref="M32:N32"/>
    <mergeCell ref="M33:N33"/>
    <mergeCell ref="O6:O7"/>
    <mergeCell ref="O8:O9"/>
    <mergeCell ref="G32:G33"/>
    <mergeCell ref="M10:N10"/>
    <mergeCell ref="M11:N11"/>
    <mergeCell ref="R6:R7"/>
    <mergeCell ref="M30:N30"/>
    <mergeCell ref="B66:Y66"/>
    <mergeCell ref="C54:F55"/>
    <mergeCell ref="C10:C53"/>
    <mergeCell ref="B8:B59"/>
    <mergeCell ref="G52:L53"/>
    <mergeCell ref="G38:L38"/>
    <mergeCell ref="G39:L39"/>
    <mergeCell ref="M31:N31"/>
    <mergeCell ref="Q50:Q53"/>
    <mergeCell ref="M50:N51"/>
    <mergeCell ref="M52:N53"/>
    <mergeCell ref="B60:L60"/>
    <mergeCell ref="M60:N60"/>
    <mergeCell ref="G54:L55"/>
    <mergeCell ref="O54:O55"/>
    <mergeCell ref="M49:N49"/>
    <mergeCell ref="B67:Y67"/>
    <mergeCell ref="B65:Y65"/>
    <mergeCell ref="D40:D49"/>
    <mergeCell ref="O52:O53"/>
    <mergeCell ref="O50:O51"/>
    <mergeCell ref="M42:N42"/>
    <mergeCell ref="P54:P55"/>
    <mergeCell ref="Q54:Q55"/>
    <mergeCell ref="P50:P53"/>
    <mergeCell ref="M5:O5"/>
    <mergeCell ref="G30:G31"/>
    <mergeCell ref="G5:J5"/>
    <mergeCell ref="F10:F15"/>
    <mergeCell ref="M26:N26"/>
    <mergeCell ref="M38:N38"/>
    <mergeCell ref="M48:N48"/>
    <mergeCell ref="U5:W5"/>
    <mergeCell ref="D5:F5"/>
    <mergeCell ref="G16:G18"/>
    <mergeCell ref="D10:D39"/>
    <mergeCell ref="F16:F21"/>
    <mergeCell ref="G19:G21"/>
    <mergeCell ref="G22:G23"/>
    <mergeCell ref="G24:G25"/>
    <mergeCell ref="U6:V7"/>
    <mergeCell ref="M28:N28"/>
    <mergeCell ref="M29:N29"/>
    <mergeCell ref="M37:N37"/>
    <mergeCell ref="B1:Y1"/>
    <mergeCell ref="S5:T5"/>
    <mergeCell ref="X5:Y5"/>
    <mergeCell ref="B3:Y3"/>
    <mergeCell ref="Y6:Y7"/>
    <mergeCell ref="X6:X7"/>
    <mergeCell ref="K5:L5"/>
    <mergeCell ref="M17:N17"/>
    <mergeCell ref="M18:N18"/>
    <mergeCell ref="M19:N19"/>
    <mergeCell ref="M20:N20"/>
    <mergeCell ref="M43:N43"/>
    <mergeCell ref="M44:N44"/>
    <mergeCell ref="M34:N34"/>
    <mergeCell ref="M35:N35"/>
    <mergeCell ref="M36:N36"/>
    <mergeCell ref="M27:N27"/>
    <mergeCell ref="G47:I47"/>
    <mergeCell ref="E47:F47"/>
    <mergeCell ref="M39:N39"/>
    <mergeCell ref="M40:N40"/>
    <mergeCell ref="M41:N41"/>
    <mergeCell ref="M47:N47"/>
    <mergeCell ref="M45:N45"/>
    <mergeCell ref="M46:N46"/>
    <mergeCell ref="G41:I41"/>
    <mergeCell ref="G42:I42"/>
    <mergeCell ref="G43:I43"/>
    <mergeCell ref="G44:I44"/>
    <mergeCell ref="G45:I45"/>
    <mergeCell ref="G46:I46"/>
    <mergeCell ref="E26:E37"/>
    <mergeCell ref="F34:F37"/>
    <mergeCell ref="G34:G35"/>
    <mergeCell ref="G36:G37"/>
    <mergeCell ref="G10:G12"/>
    <mergeCell ref="G13:G15"/>
    <mergeCell ref="F26:F29"/>
    <mergeCell ref="G26:G27"/>
    <mergeCell ref="G28:G29"/>
    <mergeCell ref="F30:F33"/>
    <mergeCell ref="M21:N21"/>
    <mergeCell ref="M22:N22"/>
    <mergeCell ref="M23:N23"/>
    <mergeCell ref="M24:N24"/>
    <mergeCell ref="M25:N25"/>
    <mergeCell ref="M12:N12"/>
    <mergeCell ref="M13:N13"/>
    <mergeCell ref="M14:N14"/>
    <mergeCell ref="M15:N15"/>
    <mergeCell ref="M16:N16"/>
    <mergeCell ref="B6:F7"/>
    <mergeCell ref="G6:L7"/>
    <mergeCell ref="G8:L9"/>
    <mergeCell ref="E10:E25"/>
    <mergeCell ref="F22:F25"/>
    <mergeCell ref="B5:C5"/>
    <mergeCell ref="C8:F9"/>
    <mergeCell ref="Q6:Q7"/>
    <mergeCell ref="S6:S7"/>
    <mergeCell ref="T6:T7"/>
    <mergeCell ref="P5:Q5"/>
    <mergeCell ref="P6:P7"/>
    <mergeCell ref="P8:P9"/>
    <mergeCell ref="Q8:Q9"/>
    <mergeCell ref="S56:S57"/>
    <mergeCell ref="T56:T57"/>
    <mergeCell ref="S58:S59"/>
    <mergeCell ref="T58:T59"/>
    <mergeCell ref="R56:R57"/>
    <mergeCell ref="R58:R59"/>
    <mergeCell ref="X58:X59"/>
    <mergeCell ref="E40:F40"/>
    <mergeCell ref="E41:F41"/>
    <mergeCell ref="E42:F42"/>
    <mergeCell ref="E43:F43"/>
    <mergeCell ref="E44:F44"/>
    <mergeCell ref="E45:F45"/>
    <mergeCell ref="E46:F46"/>
    <mergeCell ref="Q56:Q59"/>
    <mergeCell ref="P56:P59"/>
    <mergeCell ref="B62:Y62"/>
    <mergeCell ref="B63:Y63"/>
    <mergeCell ref="B64:Y64"/>
    <mergeCell ref="P60:W60"/>
    <mergeCell ref="M56:O59"/>
    <mergeCell ref="R8:Y55"/>
    <mergeCell ref="P10:Q49"/>
    <mergeCell ref="Y56:Y57"/>
    <mergeCell ref="Y58:Y59"/>
    <mergeCell ref="X56:X57"/>
    <mergeCell ref="G50:L51"/>
    <mergeCell ref="G49:L49"/>
    <mergeCell ref="E38:F39"/>
    <mergeCell ref="D50:F53"/>
    <mergeCell ref="G56:L59"/>
    <mergeCell ref="C56:F59"/>
    <mergeCell ref="E48:F48"/>
    <mergeCell ref="G48:L48"/>
    <mergeCell ref="E49:F49"/>
    <mergeCell ref="G40:I40"/>
  </mergeCells>
  <phoneticPr fontId="4"/>
  <dataValidations count="1">
    <dataValidation type="list" allowBlank="1" showInputMessage="1" showErrorMessage="1" sqref="U58 U56" xr:uid="{00000000-0002-0000-0000-000000000000}">
      <formula1>$AA$56:$AA$57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4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別紙２（様式第１号関係）経費配分書</vt:lpstr>
      <vt:lpstr>'別紙２（様式第１号関係）経費配分書'!Print_Area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2024-05-28T08:55:01Z</dcterms:created>
  <dcterms:modified xsi:type="dcterms:W3CDTF">2024-05-28T08:56:01Z</dcterms:modified>
</cp:coreProperties>
</file>